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924" documentId="13_ncr:1_{F6CB121F-512D-4AA6-A0C1-0FB36C537598}" xr6:coauthVersionLast="47" xr6:coauthVersionMax="47" xr10:uidLastSave="{79357944-166E-499C-B5CA-73C9E22A513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alcChain>
</file>

<file path=xl/sharedStrings.xml><?xml version="1.0" encoding="utf-8"?>
<sst xmlns="http://schemas.openxmlformats.org/spreadsheetml/2006/main" count="178607" uniqueCount="39087">
  <si>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</si>
  <si>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</si>
  <si>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</si>
  <si>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</si>
  <si>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</si>
  <si>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</si>
  <si>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</si>
  <si>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</si>
  <si>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</si>
  <si>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</si>
  <si>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</si>
  <si>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</si>
  <si>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</si>
  <si>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</si>
  <si>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</si>
  <si>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</si>
  <si>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</si>
  <si>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</si>
  <si>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</si>
  <si>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</si>
  <si>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</si>
  <si>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</si>
  <si>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</si>
  <si>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</si>
  <si>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</si>
  <si>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</si>
  <si>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</si>
  <si>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</si>
  <si>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</si>
  <si>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</si>
  <si>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</si>
  <si>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</si>
  <si>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</si>
  <si>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</si>
  <si>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</si>
  <si>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</si>
  <si>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</si>
  <si>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</si>
  <si>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</si>
  <si>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</si>
  <si>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</si>
  <si>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</si>
  <si>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</si>
  <si>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</si>
  <si>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</si>
  <si>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</si>
  <si>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</si>
  <si>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</si>
  <si>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</si>
  <si>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</si>
  <si>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</si>
  <si>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</si>
  <si>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</si>
  <si>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</si>
  <si>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</si>
  <si>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</si>
  <si>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</si>
  <si>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</si>
  <si>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</si>
  <si>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</si>
  <si>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</si>
  <si>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</si>
  <si>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</si>
  <si>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</si>
  <si>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</si>
  <si>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</si>
  <si>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</si>
  <si>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</si>
  <si>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</si>
  <si>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</si>
  <si>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</si>
  <si>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</si>
  <si>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</si>
  <si>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</si>
  <si>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</si>
  <si>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</si>
  <si>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</si>
  <si>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</si>
  <si>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</si>
  <si>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</si>
  <si>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</si>
  <si>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</si>
  <si>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</si>
  <si>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</si>
  <si>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</si>
  <si>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</si>
  <si>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</si>
  <si>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</si>
  <si>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</si>
  <si>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</si>
  <si>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</si>
  <si>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</si>
  <si>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</si>
  <si>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</si>
  <si>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</si>
  <si>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</si>
  <si>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</si>
  <si>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</si>
  <si>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</si>
  <si>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</si>
  <si>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</si>
  <si>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</si>
  <si>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</si>
  <si>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</si>
  <si>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</si>
  <si>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</si>
  <si>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</si>
  <si>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</si>
  <si>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</si>
  <si>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</si>
  <si>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</si>
  <si>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</si>
  <si>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</si>
  <si>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</si>
  <si>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</si>
  <si>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</si>
  <si>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</si>
  <si>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</si>
  <si>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</si>
  <si>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</si>
  <si>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</si>
  <si>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</si>
  <si>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</si>
  <si>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</si>
  <si>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</si>
  <si>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</si>
  <si>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</si>
  <si>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</si>
  <si>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</si>
  <si>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</si>
  <si>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</si>
  <si>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</si>
  <si>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</si>
  <si>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</si>
  <si>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</si>
  <si>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</si>
  <si>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</si>
  <si>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</si>
  <si>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</si>
  <si>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</si>
  <si>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</si>
  <si>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</si>
  <si>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</si>
  <si>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</si>
  <si>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</si>
  <si>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</si>
  <si>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</si>
  <si>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</si>
  <si>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</si>
  <si>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</si>
  <si>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</si>
  <si>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</si>
  <si>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</si>
  <si>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</si>
  <si>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</si>
  <si>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</si>
  <si>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</si>
  <si>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</si>
  <si>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</si>
  <si>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</si>
  <si>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</si>
  <si>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</si>
  <si>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</si>
  <si>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</si>
  <si>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</si>
  <si>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</si>
  <si>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</si>
  <si>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</si>
  <si>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</si>
  <si>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</si>
  <si>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</si>
  <si>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</si>
  <si>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</si>
  <si>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</si>
  <si>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</si>
  <si>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</si>
  <si>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</si>
  <si>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</si>
  <si>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</si>
  <si>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</si>
  <si>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</si>
  <si>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</si>
  <si>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</si>
  <si>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</si>
  <si>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</si>
  <si>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</si>
  <si>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</si>
  <si>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</si>
  <si>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</si>
  <si>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</si>
  <si>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</si>
  <si>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</si>
  <si>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</si>
  <si>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</si>
  <si>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</si>
  <si>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</si>
  <si>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</si>
  <si>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</si>
  <si>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</si>
  <si>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</si>
  <si>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</si>
  <si>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</si>
  <si>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</si>
  <si>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</si>
  <si>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</si>
  <si>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</si>
  <si>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</si>
  <si>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</si>
  <si>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</si>
  <si>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</si>
  <si>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</si>
  <si>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</si>
  <si>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</si>
  <si>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</si>
  <si>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</si>
  <si>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</si>
  <si>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</si>
  <si>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</si>
  <si>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</si>
  <si>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</si>
  <si>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</si>
  <si>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</si>
  <si>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</si>
  <si>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</si>
  <si>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</si>
  <si>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</si>
  <si>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</si>
  <si>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</si>
  <si>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</si>
  <si>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</si>
  <si>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</si>
  <si>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</si>
  <si>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</si>
  <si>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</si>
  <si>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</si>
  <si>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</si>
  <si>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</si>
  <si>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</si>
  <si>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</si>
  <si>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</si>
  <si>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</si>
  <si>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</si>
  <si>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</si>
  <si>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</si>
  <si>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</si>
  <si>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</si>
  <si>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</si>
  <si>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</si>
  <si>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</si>
  <si>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</si>
  <si>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</si>
  <si>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</si>
  <si>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</si>
  <si>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</si>
  <si>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</si>
  <si>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</si>
  <si>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</si>
  <si>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</si>
  <si>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</si>
  <si>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</si>
  <si>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</si>
  <si>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</si>
  <si>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</si>
  <si>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</si>
  <si>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</si>
  <si>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</si>
  <si>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</si>
  <si>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</si>
  <si>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</si>
  <si>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</si>
  <si>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</si>
  <si>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</si>
  <si>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</si>
  <si>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</si>
  <si>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</si>
  <si>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</si>
  <si>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</si>
  <si>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</si>
  <si>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</si>
  <si>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</si>
  <si>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</si>
  <si>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</si>
  <si>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</si>
  <si>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</si>
  <si>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</si>
  <si>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</si>
  <si>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</si>
  <si>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</si>
  <si>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</si>
  <si>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</si>
  <si>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</si>
  <si>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</si>
  <si>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</si>
  <si>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</si>
  <si>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</si>
  <si>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</si>
  <si>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</si>
  <si>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</si>
  <si>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</si>
  <si>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</si>
  <si>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</si>
  <si>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</si>
  <si>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</si>
  <si>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</si>
  <si>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</si>
  <si>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</si>
  <si>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</si>
  <si>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</si>
  <si>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</si>
  <si>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</si>
  <si>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</si>
  <si>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</si>
  <si>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</si>
  <si>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</si>
  <si>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</si>
  <si>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</si>
  <si>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</si>
  <si>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</si>
  <si>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</si>
  <si>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</si>
  <si>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</si>
  <si>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</si>
  <si>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</si>
  <si>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</si>
  <si>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</si>
  <si>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</si>
  <si>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</si>
  <si>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</si>
  <si>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</si>
  <si>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</si>
  <si>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</si>
  <si>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</si>
  <si>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</si>
  <si>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</si>
  <si>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</si>
  <si>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</si>
  <si>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</si>
  <si>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</si>
  <si>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</si>
  <si>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</si>
  <si>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</si>
  <si>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</si>
  <si>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</si>
  <si>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</si>
  <si>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</si>
  <si>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</si>
  <si>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</si>
  <si>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</si>
  <si>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</si>
  <si>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</si>
  <si>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</si>
  <si>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</si>
  <si>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</si>
  <si>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</si>
  <si>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</si>
  <si>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</si>
  <si>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</si>
  <si>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</si>
  <si>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</si>
  <si>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</si>
  <si>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</si>
  <si>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</si>
  <si>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</si>
  <si>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</si>
  <si>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</si>
  <si>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</si>
  <si>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</si>
  <si>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</si>
  <si>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</si>
  <si>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</si>
  <si>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</si>
  <si>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</si>
  <si>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</si>
  <si>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</si>
  <si>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</si>
  <si>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</si>
  <si>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</si>
  <si>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</si>
  <si>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</si>
  <si>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</si>
  <si>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</si>
  <si>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</si>
  <si>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</si>
  <si>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</si>
  <si>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</si>
  <si>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</si>
  <si>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</si>
  <si>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</si>
  <si>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</si>
  <si>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</si>
  <si>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</si>
  <si>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</si>
  <si>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</si>
  <si>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</si>
  <si>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</si>
  <si>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</si>
  <si>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</si>
  <si>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</si>
  <si>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</si>
  <si>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</si>
  <si>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</si>
  <si>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</si>
  <si>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</si>
  <si>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</si>
  <si>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</si>
  <si>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</si>
  <si>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</si>
  <si>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</si>
  <si>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</si>
  <si>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</si>
  <si>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</si>
  <si>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</si>
  <si>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</si>
  <si>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</si>
  <si>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</si>
  <si>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</si>
  <si>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</si>
  <si>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</si>
  <si>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</si>
  <si>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</si>
  <si>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</si>
  <si>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</si>
  <si>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</si>
  <si>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</si>
  <si>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</si>
  <si>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</si>
  <si>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</si>
  <si>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</si>
  <si>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</si>
  <si>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</si>
  <si>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</si>
  <si>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</si>
  <si>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</si>
  <si>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</si>
  <si>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</si>
  <si>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</si>
  <si>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</si>
  <si>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</si>
  <si>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</si>
  <si>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</si>
  <si>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</si>
  <si>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</si>
  <si>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</si>
  <si>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</si>
  <si>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</si>
  <si>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</si>
  <si>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</si>
  <si>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</si>
  <si>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</si>
  <si>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</si>
  <si>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</si>
  <si>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</si>
  <si>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</si>
  <si>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</si>
  <si>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</si>
  <si>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</si>
  <si>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</si>
  <si>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</si>
  <si>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</si>
  <si>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</si>
  <si>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</si>
  <si>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</si>
  <si>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</si>
  <si>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</si>
  <si>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</si>
  <si>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</si>
  <si>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</si>
  <si>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</si>
  <si>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</si>
  <si>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</si>
  <si>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</si>
  <si>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</si>
  <si>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</si>
  <si>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</si>
  <si>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</si>
  <si>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</si>
  <si>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</si>
  <si>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</si>
  <si>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</si>
  <si>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</si>
  <si>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</si>
  <si>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</si>
  <si>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</si>
  <si>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</si>
  <si>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</si>
  <si>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</si>
  <si>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</si>
  <si>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</si>
  <si>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</si>
  <si>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</si>
  <si>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</si>
  <si>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</si>
  <si>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</si>
  <si>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</si>
  <si>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</si>
  <si>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</si>
  <si>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</si>
  <si>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</si>
  <si>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</si>
  <si>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</si>
  <si>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</si>
  <si>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</si>
  <si>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</si>
  <si>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</si>
  <si>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</si>
  <si>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</si>
  <si>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</si>
  <si>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</si>
  <si>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</si>
  <si>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</si>
  <si>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</si>
  <si>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</si>
  <si>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</si>
  <si>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</si>
  <si>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</si>
  <si>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</si>
  <si>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</si>
  <si>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</si>
  <si>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</si>
  <si>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</si>
  <si>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</si>
  <si>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</si>
  <si>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</si>
  <si>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</si>
  <si>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</si>
  <si>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</si>
  <si>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</si>
  <si>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</si>
  <si>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</si>
  <si>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</si>
  <si>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</si>
  <si>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</si>
  <si>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</si>
  <si>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</si>
  <si>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</si>
  <si>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</si>
  <si>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</si>
  <si>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</si>
  <si>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</si>
  <si>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</si>
  <si>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</si>
  <si>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</si>
  <si>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</si>
  <si>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</si>
  <si>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</si>
  <si>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</si>
  <si>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</si>
  <si>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</si>
  <si>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</si>
  <si>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</si>
  <si>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</si>
  <si>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</si>
  <si>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</si>
  <si>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</si>
  <si>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</si>
  <si>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</si>
  <si>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</si>
  <si>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</si>
  <si>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</si>
  <si>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</si>
  <si>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</si>
  <si>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</si>
  <si>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</si>
  <si>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</si>
  <si>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</si>
  <si>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</si>
  <si>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</si>
  <si>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</si>
  <si>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</si>
  <si>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</si>
  <si>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</si>
  <si>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</si>
  <si>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</si>
  <si>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</si>
  <si>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</si>
  <si>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</si>
  <si>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</si>
  <si>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</si>
  <si>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</si>
  <si>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</si>
  <si>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</si>
  <si>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</si>
  <si>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</si>
  <si>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</si>
  <si>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</si>
  <si>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</si>
  <si>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</si>
  <si>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</si>
  <si>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</si>
  <si>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</si>
  <si>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</si>
  <si>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</si>
  <si>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</si>
  <si>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</si>
  <si>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</si>
  <si>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</si>
  <si>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</si>
  <si>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</si>
  <si>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</si>
  <si>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</si>
  <si>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</si>
  <si>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</si>
  <si>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</si>
  <si>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</si>
  <si>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</si>
  <si>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</si>
  <si>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</si>
  <si>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</si>
  <si>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</si>
  <si>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</si>
  <si>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</si>
  <si>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</si>
  <si>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</si>
  <si>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</si>
  <si>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</si>
  <si>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</si>
  <si>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</si>
  <si>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</si>
  <si>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</si>
  <si>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</si>
  <si>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</si>
  <si>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</si>
  <si>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</si>
  <si>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</si>
  <si>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</si>
  <si>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</si>
  <si>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</si>
  <si>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</si>
  <si>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</si>
  <si>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</si>
  <si>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</si>
  <si>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</si>
  <si>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</si>
  <si>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</si>
  <si>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</si>
  <si>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</si>
  <si>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</si>
  <si>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</si>
  <si>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</si>
  <si>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</si>
  <si>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</si>
  <si>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</si>
  <si>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</si>
  <si>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</si>
  <si>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</si>
  <si>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</si>
  <si>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</si>
  <si>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</si>
  <si>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</si>
  <si>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</si>
  <si>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</si>
  <si>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</si>
  <si>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</si>
  <si>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</si>
  <si>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</si>
  <si>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</si>
  <si>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</si>
  <si>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</si>
  <si>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</si>
  <si>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</si>
  <si>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</si>
  <si>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</si>
  <si>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</si>
  <si>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</si>
  <si>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</si>
  <si>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</si>
  <si>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</si>
  <si>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</si>
  <si>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</si>
  <si>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</si>
  <si>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</si>
  <si>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</si>
  <si>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</si>
  <si>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</si>
  <si>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</si>
  <si>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</si>
  <si>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</si>
  <si>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</si>
  <si>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</si>
  <si>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</si>
  <si>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</si>
  <si>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</si>
  <si>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</si>
  <si>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</si>
  <si>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</si>
  <si>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</si>
  <si>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</si>
  <si>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</si>
  <si>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</si>
  <si>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</si>
  <si>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</si>
  <si>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</si>
  <si>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</si>
  <si>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</si>
  <si>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</si>
  <si>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</si>
  <si>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</si>
  <si>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</si>
  <si>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</si>
  <si>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</si>
  <si>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</si>
  <si>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</si>
  <si>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</si>
  <si>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</si>
  <si>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</si>
  <si>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</si>
  <si>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</si>
  <si>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</si>
  <si>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</si>
  <si>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</si>
  <si>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</si>
  <si>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</si>
  <si>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</si>
  <si>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</si>
  <si>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</si>
  <si>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</si>
  <si>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</si>
  <si>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</si>
  <si>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</si>
  <si>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</si>
  <si>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</si>
  <si>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</si>
  <si>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</si>
  <si>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</si>
  <si>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</si>
  <si>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</si>
  <si>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</si>
  <si>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</si>
  <si>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</si>
  <si>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</si>
  <si>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</si>
  <si>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</si>
  <si>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</si>
  <si>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</si>
  <si>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</si>
  <si>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</si>
  <si>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</si>
  <si>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</si>
  <si>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</si>
  <si>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</si>
  <si>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</si>
  <si>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</si>
  <si>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</si>
  <si>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</si>
  <si>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</si>
  <si>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</si>
  <si>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</si>
  <si>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</si>
  <si>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</si>
  <si>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</si>
  <si>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</si>
  <si>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</si>
  <si>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</si>
  <si>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</si>
  <si>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</si>
  <si>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</si>
  <si>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</si>
  <si>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</si>
  <si>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</si>
  <si>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</si>
  <si>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</si>
  <si>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</si>
  <si>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</si>
  <si>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</si>
  <si>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</si>
  <si>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</si>
  <si>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</si>
  <si>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</si>
  <si>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</si>
  <si>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</si>
  <si>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</si>
  <si>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</si>
  <si>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</si>
  <si>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</si>
  <si>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</si>
  <si>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</si>
  <si>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</si>
  <si>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</si>
  <si>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</si>
  <si>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</si>
  <si>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</si>
  <si>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</si>
  <si>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</si>
  <si>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</si>
  <si>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</si>
  <si>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</si>
  <si>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</si>
  <si>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</si>
  <si>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</si>
  <si>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</si>
  <si>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</si>
  <si>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</si>
  <si>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</si>
  <si>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</si>
  <si>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</si>
  <si>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</si>
  <si>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</si>
  <si>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</si>
  <si>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</si>
  <si>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</si>
  <si>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</si>
  <si>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</si>
  <si>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</si>
  <si>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</si>
  <si>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</si>
  <si>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</si>
  <si>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</si>
  <si>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</si>
  <si>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</si>
  <si>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</si>
  <si>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</si>
  <si>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</si>
  <si>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</si>
  <si>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</si>
  <si>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</si>
  <si>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</si>
  <si>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</si>
  <si>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</si>
  <si>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</si>
  <si>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</si>
  <si>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</si>
  <si>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</si>
  <si>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</si>
  <si>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</si>
  <si>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</si>
  <si>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</si>
  <si>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</si>
  <si>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</si>
  <si>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</si>
  <si>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</si>
  <si>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</si>
  <si>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</si>
  <si>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</si>
  <si>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</si>
  <si>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</si>
  <si>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</si>
  <si>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</si>
  <si>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</si>
  <si>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</si>
  <si>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</si>
  <si>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</si>
  <si>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</si>
  <si>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</si>
  <si>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</si>
  <si>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</si>
  <si>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</si>
  <si>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</si>
  <si>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</si>
  <si>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</si>
  <si>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</si>
  <si>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</si>
  <si>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</si>
  <si>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</si>
  <si>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</si>
  <si>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</si>
  <si>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</si>
  <si>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</si>
  <si>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</si>
  <si>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</si>
  <si>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</si>
  <si>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</si>
  <si>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</si>
  <si>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</si>
  <si>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</si>
  <si>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</si>
  <si>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</si>
  <si>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</si>
  <si>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</si>
  <si>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</si>
  <si>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</si>
  <si>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</si>
  <si>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</si>
  <si>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</si>
  <si>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</si>
  <si>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</si>
  <si>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</si>
  <si>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</si>
  <si>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</si>
  <si>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</si>
  <si>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</si>
  <si>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</si>
  <si>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</si>
  <si>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</si>
  <si>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</si>
  <si>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</si>
  <si>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</si>
  <si>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</si>
  <si>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</si>
  <si>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</si>
  <si>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</si>
  <si>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</si>
  <si>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</si>
  <si>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</si>
  <si>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</si>
  <si>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</si>
  <si>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</si>
  <si>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</si>
  <si>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</si>
  <si>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</si>
  <si>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</si>
  <si>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</si>
  <si>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</si>
  <si>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</si>
  <si>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</si>
  <si>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</si>
  <si>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</si>
  <si>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</si>
  <si>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</si>
  <si>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</si>
  <si>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</si>
  <si>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</si>
  <si>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</si>
  <si>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</si>
  <si>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</si>
  <si>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</si>
  <si>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</si>
  <si>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</si>
  <si>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</si>
  <si>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</si>
  <si>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</si>
  <si>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</si>
  <si>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</si>
  <si>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</si>
  <si>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</si>
  <si>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</si>
  <si>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</si>
  <si>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</si>
  <si>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</si>
  <si>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</si>
  <si>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</si>
  <si>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</si>
  <si>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</si>
  <si>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</si>
  <si>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</si>
  <si>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</si>
  <si>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</si>
  <si>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</si>
  <si>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</si>
  <si>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</si>
  <si>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</si>
  <si>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</si>
  <si>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</si>
  <si>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</si>
  <si>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</si>
  <si>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</si>
  <si>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</si>
  <si>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</si>
  <si>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</si>
  <si>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</si>
  <si>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</si>
  <si>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</si>
  <si>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</si>
  <si>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</si>
  <si>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</si>
  <si>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</si>
  <si>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</si>
  <si>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</si>
  <si>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</si>
  <si>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</si>
  <si>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</si>
  <si>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</si>
  <si>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</si>
  <si>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</si>
  <si>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</si>
  <si>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</si>
  <si>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</si>
  <si>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</si>
  <si>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</si>
  <si>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</si>
  <si>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</si>
  <si>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</si>
  <si>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</si>
  <si>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</si>
  <si>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</si>
  <si>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</si>
  <si>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</si>
  <si>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</si>
  <si>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</si>
  <si>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</si>
  <si>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</si>
  <si>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</si>
  <si>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</si>
  <si>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</si>
  <si>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</si>
  <si>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</si>
  <si>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</si>
  <si>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</si>
  <si>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</si>
  <si>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</si>
  <si>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</si>
  <si>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</si>
  <si>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</si>
  <si>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</si>
  <si>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</si>
  <si>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</si>
  <si>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</si>
  <si>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</si>
  <si>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</si>
  <si>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</si>
  <si>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</si>
  <si>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</si>
  <si>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</si>
  <si>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</si>
  <si>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</si>
  <si>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</si>
  <si>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</si>
  <si>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</si>
  <si>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</si>
  <si>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</si>
  <si>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</si>
  <si>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</si>
  <si>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</si>
  <si>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</si>
  <si>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</si>
  <si>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</si>
  <si>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</si>
  <si>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</si>
  <si>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</si>
  <si>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</si>
  <si>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</si>
  <si>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</si>
  <si>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</si>
  <si>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</si>
  <si>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</si>
  <si>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</si>
  <si>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</si>
  <si>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</si>
  <si>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</si>
  <si>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</si>
  <si>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</si>
  <si>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</si>
  <si>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</si>
  <si>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</si>
  <si>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</si>
  <si>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</si>
  <si>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</si>
  <si>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</si>
  <si>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</si>
  <si>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</si>
  <si>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</si>
  <si>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</si>
  <si>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</si>
  <si>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</si>
  <si>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</si>
  <si>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</si>
  <si>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</si>
  <si>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</si>
  <si>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</si>
  <si>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</si>
  <si>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</si>
  <si>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</si>
  <si>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</si>
  <si>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</si>
  <si>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</si>
  <si>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</si>
  <si>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</si>
  <si>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</si>
  <si>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</si>
  <si>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</si>
  <si>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</si>
  <si>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</si>
  <si>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</si>
  <si>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</si>
  <si>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</si>
  <si>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</si>
  <si>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</si>
  <si>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</si>
  <si>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</si>
  <si>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</si>
  <si>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</si>
  <si>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</si>
  <si>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</si>
  <si>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</si>
  <si>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</si>
  <si>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</si>
  <si>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</si>
  <si>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</si>
  <si>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</si>
  <si>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</si>
  <si>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</si>
  <si>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</si>
  <si>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</si>
  <si>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</si>
  <si>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</si>
  <si>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</si>
  <si>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</si>
  <si>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</si>
  <si>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</si>
  <si>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</si>
  <si>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</si>
  <si>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</si>
  <si>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</si>
  <si>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</si>
  <si>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</si>
  <si>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</si>
  <si>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</si>
  <si>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</si>
  <si>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</si>
  <si>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</si>
  <si>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</si>
  <si>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</si>
  <si>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</si>
  <si>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</si>
  <si>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</si>
  <si>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</si>
  <si>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</si>
  <si>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</si>
  <si>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</si>
  <si>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</si>
  <si>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</si>
  <si>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</si>
  <si>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</si>
  <si>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</si>
  <si>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</si>
  <si>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</si>
  <si>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</si>
  <si>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</si>
  <si>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</si>
  <si>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</si>
  <si>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</si>
  <si>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</si>
  <si>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</si>
  <si>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</si>
  <si>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</si>
  <si>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</si>
  <si>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</si>
  <si>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</si>
  <si>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</si>
  <si>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</si>
  <si>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</si>
  <si>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</si>
  <si>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</si>
  <si>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</si>
  <si>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</si>
  <si>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</si>
  <si>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</si>
  <si>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</si>
  <si>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</si>
  <si>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</si>
  <si>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</si>
  <si>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</si>
  <si>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</si>
  <si>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</si>
  <si>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</si>
  <si>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</si>
  <si>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</si>
  <si>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</si>
  <si>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</si>
  <si>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</si>
  <si>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</si>
  <si>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</si>
  <si>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</si>
  <si>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</si>
  <si>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</si>
  <si>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</si>
  <si>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</si>
  <si>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</si>
  <si>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</si>
  <si>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</si>
  <si>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</si>
  <si>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</si>
  <si>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</si>
  <si>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</si>
  <si>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</si>
  <si>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</si>
  <si>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</si>
  <si>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</si>
  <si>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</si>
  <si>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</si>
  <si>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</si>
  <si>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</si>
  <si>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</si>
  <si>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</si>
  <si>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</si>
  <si>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</si>
  <si>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</si>
  <si>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</si>
  <si>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</si>
  <si>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</si>
  <si>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</si>
  <si>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</si>
  <si>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</si>
  <si>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</si>
  <si>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</si>
  <si>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</si>
  <si>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</si>
  <si>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</si>
  <si>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</si>
  <si>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</si>
  <si>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</si>
  <si>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</si>
  <si>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</si>
  <si>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</si>
  <si>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</si>
  <si>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</si>
  <si>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</si>
  <si>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</si>
  <si>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</si>
  <si>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</si>
  <si>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</si>
  <si>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</si>
  <si>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</si>
  <si>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</si>
  <si>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</si>
  <si>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</si>
  <si>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</si>
  <si>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</si>
  <si>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</si>
  <si>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</si>
  <si>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</si>
  <si>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</si>
  <si>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</si>
  <si>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</si>
  <si>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</si>
  <si>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</si>
  <si>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</si>
  <si>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</si>
  <si>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</si>
  <si>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</si>
  <si>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</si>
  <si>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</si>
  <si>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</si>
  <si>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</si>
  <si>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</si>
  <si>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</si>
  <si>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</si>
  <si>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</si>
  <si>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</si>
  <si>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</si>
  <si>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</si>
  <si>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</si>
  <si>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</si>
  <si>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</si>
  <si>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</si>
  <si>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</si>
  <si>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</si>
  <si>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</si>
  <si>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</si>
  <si>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</si>
  <si>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</si>
  <si>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</si>
  <si>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</si>
  <si>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</si>
  <si>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</si>
  <si>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</si>
  <si>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</si>
  <si>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</si>
  <si>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</si>
  <si>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</si>
  <si>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</si>
  <si>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</si>
  <si>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</si>
  <si>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</si>
  <si>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</si>
  <si>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</si>
  <si>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</si>
  <si>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</si>
  <si>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</si>
  <si>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</si>
  <si>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</si>
  <si>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</si>
  <si>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</si>
  <si>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</si>
  <si>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</si>
  <si>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</si>
  <si>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</si>
  <si>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</si>
  <si>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</si>
  <si>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</si>
  <si>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</si>
  <si>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</si>
  <si>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</si>
  <si>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</si>
  <si>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</si>
  <si>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</si>
  <si>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</si>
  <si>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</si>
  <si>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</si>
  <si>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</si>
  <si>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</si>
  <si>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</si>
  <si>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</si>
  <si>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</si>
  <si>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</si>
  <si>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</si>
  <si>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</si>
  <si>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</si>
  <si>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</si>
  <si>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</si>
  <si>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</si>
  <si>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</si>
  <si>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</si>
  <si>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</si>
  <si>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</si>
  <si>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</si>
  <si>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</si>
  <si>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</si>
  <si>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</si>
  <si>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</si>
  <si>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</si>
  <si>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</si>
  <si>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</si>
  <si>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</si>
  <si>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</si>
  <si>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</si>
  <si>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</si>
  <si>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</si>
  <si>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</si>
  <si>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</si>
  <si>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</si>
  <si>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</si>
  <si>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</si>
  <si>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</si>
  <si>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</si>
  <si>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</si>
  <si>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</si>
  <si>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</si>
  <si>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</si>
  <si>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</si>
  <si>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</si>
  <si>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</si>
  <si>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</si>
  <si>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</si>
  <si>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</si>
  <si>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</si>
  <si>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</si>
  <si>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</si>
  <si>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</si>
  <si>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</si>
  <si>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</si>
  <si>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</si>
  <si>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</si>
  <si>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</si>
  <si>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</si>
  <si>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</si>
  <si>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</si>
  <si>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</si>
  <si>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</si>
  <si>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</si>
  <si>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</si>
  <si>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</si>
  <si>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</si>
  <si>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</si>
  <si>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</si>
  <si>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</si>
  <si>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</si>
  <si>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</si>
  <si>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</si>
  <si>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</si>
  <si>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</si>
  <si>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</si>
  <si>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</si>
  <si>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</si>
  <si>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</si>
  <si>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</si>
  <si>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</si>
  <si>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</si>
  <si>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</si>
  <si>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</si>
  <si>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</si>
  <si>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</si>
  <si>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</si>
  <si>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</si>
  <si>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</si>
  <si>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</si>
  <si>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</si>
  <si>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</si>
  <si>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</si>
  <si>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</si>
  <si>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</si>
  <si>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</si>
  <si>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</si>
  <si>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</si>
  <si>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</si>
  <si>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</si>
  <si>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</si>
  <si>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</si>
  <si>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</si>
  <si>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</si>
  <si>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</si>
  <si>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</si>
  <si>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</si>
  <si>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</si>
  <si>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</si>
  <si>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</si>
  <si>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</si>
  <si>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</si>
  <si>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</si>
  <si>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</si>
  <si>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</si>
  <si>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</si>
  <si>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</si>
  <si>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</si>
  <si>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</si>
  <si>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</si>
  <si>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</si>
  <si>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</si>
  <si>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</si>
  <si>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</si>
  <si>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</si>
  <si>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</si>
  <si>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</si>
  <si>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</si>
  <si>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</si>
  <si>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</si>
  <si>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</si>
  <si>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</si>
  <si>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</si>
  <si>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</si>
  <si>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</si>
  <si>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</si>
  <si>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</si>
  <si>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</si>
  <si>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</si>
  <si>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</si>
  <si>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</si>
  <si>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</si>
  <si>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</si>
  <si>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</si>
  <si>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</si>
  <si>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</si>
  <si>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</si>
  <si>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</si>
  <si>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</si>
  <si>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</si>
  <si>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</si>
  <si>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</si>
  <si>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</si>
  <si>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</si>
  <si>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</si>
  <si>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</si>
  <si>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</si>
  <si>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</si>
  <si>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</si>
  <si>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</si>
  <si>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</si>
  <si>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</si>
  <si>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</si>
  <si>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</si>
  <si>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</si>
  <si>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</si>
  <si>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</si>
  <si>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</si>
  <si>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</si>
  <si>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</si>
  <si>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</si>
  <si>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</si>
  <si>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</si>
  <si>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</si>
  <si>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</si>
  <si>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</si>
  <si>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</si>
  <si>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</si>
  <si>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</si>
  <si>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</si>
  <si>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</si>
  <si>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</si>
  <si>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</si>
  <si>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</si>
  <si>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</si>
  <si>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</si>
  <si>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</si>
  <si>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</si>
  <si>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</si>
  <si>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</si>
  <si>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</si>
  <si>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</si>
  <si>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</si>
  <si>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</si>
  <si>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</si>
  <si>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</si>
  <si>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</si>
  <si>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</si>
  <si>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</si>
  <si>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</si>
  <si>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</si>
  <si>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</si>
  <si>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</si>
  <si>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</si>
  <si>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</si>
  <si>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</si>
  <si>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</si>
  <si>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</si>
  <si>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</si>
  <si>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</si>
  <si>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</si>
  <si>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</si>
  <si>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</si>
  <si>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</si>
  <si>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</si>
  <si>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</si>
  <si>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</si>
  <si>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</si>
  <si>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</si>
  <si>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</si>
  <si>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</si>
  <si>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</si>
  <si>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</si>
  <si>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</si>
  <si>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</si>
  <si>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</si>
  <si>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</si>
  <si>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</si>
  <si>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</si>
  <si>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</si>
  <si>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</si>
  <si>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</si>
  <si>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</si>
  <si>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</si>
  <si>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</si>
  <si>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</si>
  <si>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</si>
  <si>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</si>
  <si>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</si>
  <si>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</si>
  <si>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</si>
  <si>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</si>
  <si>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</si>
  <si>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</si>
  <si>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</si>
  <si>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</si>
  <si>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</si>
  <si>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</si>
  <si>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</si>
  <si>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</si>
  <si>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</si>
  <si>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</si>
  <si>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</si>
  <si>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</si>
  <si>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</si>
  <si>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</si>
  <si>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</si>
  <si>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</si>
  <si>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</si>
  <si>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</si>
  <si>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</si>
  <si>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</si>
  <si>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</si>
  <si>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</si>
  <si>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</si>
  <si>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</si>
  <si>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</si>
  <si>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</si>
  <si>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</si>
  <si>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</si>
  <si>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</si>
  <si>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</si>
  <si>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</si>
  <si>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</si>
  <si>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</si>
  <si>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</si>
  <si>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</si>
  <si>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</si>
  <si>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</si>
  <si>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</si>
  <si>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</si>
  <si>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</si>
  <si>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</si>
  <si>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</si>
  <si>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</si>
  <si>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</si>
  <si>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</si>
  <si>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</si>
  <si>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</si>
  <si>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</si>
  <si>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</si>
  <si>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</si>
  <si>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</si>
  <si>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</si>
  <si>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</si>
  <si>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</si>
  <si>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</si>
  <si>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</si>
  <si>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</si>
  <si>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</si>
  <si>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</si>
  <si>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</si>
  <si>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</si>
  <si>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</si>
  <si>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</si>
  <si>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</si>
  <si>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</si>
  <si>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</si>
  <si>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</si>
  <si>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</si>
  <si>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</si>
  <si>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</si>
  <si>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</si>
  <si>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</si>
  <si>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</si>
  <si>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</si>
  <si>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</si>
  <si>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</si>
  <si>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</si>
  <si>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</si>
  <si>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</si>
  <si>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</si>
  <si>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</si>
  <si>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</si>
  <si>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</si>
  <si>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</si>
  <si>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</si>
  <si>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</si>
  <si>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</si>
  <si>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</si>
  <si>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</si>
  <si>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</si>
  <si>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</si>
  <si>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</si>
  <si>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</si>
  <si>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</si>
  <si>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</si>
  <si>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</si>
  <si>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</si>
  <si>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</si>
  <si>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</si>
  <si>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</si>
  <si>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</si>
  <si>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</si>
  <si>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</si>
  <si>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</si>
  <si>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</si>
  <si>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</si>
  <si>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</si>
  <si>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</si>
  <si>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</si>
  <si>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</si>
  <si>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</si>
  <si>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</si>
  <si>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</si>
  <si>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</si>
  <si>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</si>
  <si>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</si>
  <si>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</si>
  <si>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</si>
  <si>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</si>
  <si>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</si>
  <si>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</si>
  <si>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</si>
  <si>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</si>
  <si>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</si>
  <si>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</si>
  <si>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</si>
  <si>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</si>
  <si>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</si>
  <si>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</si>
  <si>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</si>
  <si>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</si>
  <si>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</si>
  <si>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</si>
  <si>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</si>
  <si>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</si>
  <si>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</si>
  <si>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</si>
  <si>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</si>
  <si>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</si>
  <si>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</si>
  <si>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</si>
  <si>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</si>
  <si>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</si>
  <si>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</si>
  <si>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</si>
  <si>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</si>
  <si>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</si>
  <si>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</si>
  <si>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</si>
  <si>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</si>
  <si>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</si>
  <si>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</si>
  <si>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</si>
  <si>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</si>
  <si>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</si>
  <si>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</si>
  <si>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</si>
  <si>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</si>
  <si>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</si>
  <si>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</si>
  <si>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</si>
  <si>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</si>
  <si>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</si>
  <si>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</si>
  <si>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</si>
  <si>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</si>
  <si>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</si>
  <si>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</si>
  <si>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</si>
  <si>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</si>
  <si>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</si>
  <si>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</si>
  <si>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</si>
  <si>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</si>
  <si>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</si>
  <si>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</si>
  <si>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</si>
  <si>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</si>
  <si>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</si>
  <si>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</si>
  <si>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</si>
  <si>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</si>
  <si>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</si>
  <si>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</si>
  <si>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</si>
  <si>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</si>
  <si>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</si>
  <si>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</si>
  <si>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</si>
  <si>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</si>
  <si>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</si>
  <si>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</si>
  <si>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</si>
  <si>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</si>
  <si>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</si>
  <si>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</si>
  <si>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</si>
  <si>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</si>
  <si>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</si>
  <si>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</si>
  <si>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</si>
  <si>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</si>
  <si>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</si>
  <si>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</si>
  <si>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</si>
  <si>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</si>
  <si>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</si>
  <si>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</si>
  <si>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</si>
  <si>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</si>
  <si>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</si>
  <si>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</si>
  <si>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</si>
  <si>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</si>
  <si>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</si>
  <si>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</si>
  <si>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</si>
  <si>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</si>
  <si>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</si>
  <si>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</si>
  <si>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</si>
  <si>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</si>
  <si>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</si>
  <si>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</si>
  <si>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</si>
  <si>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</si>
  <si>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</si>
  <si>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</si>
  <si>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</si>
  <si>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</si>
  <si>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</si>
  <si>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</si>
  <si>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</si>
  <si>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</si>
  <si>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</si>
  <si>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</si>
  <si>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</si>
  <si>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</si>
  <si>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</si>
  <si>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</si>
  <si>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</si>
  <si>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</si>
  <si>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</si>
  <si>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</si>
  <si>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</si>
  <si>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</si>
  <si>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</si>
  <si>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</si>
  <si>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</si>
  <si>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</si>
  <si>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</si>
  <si>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</si>
  <si>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</si>
  <si>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</si>
  <si>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</si>
  <si>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</si>
  <si>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</si>
  <si>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</si>
  <si>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</si>
  <si>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</si>
  <si>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</si>
  <si>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</si>
  <si>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</si>
  <si>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</si>
  <si>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</si>
  <si>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</si>
  <si>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</si>
  <si>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</si>
  <si>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</si>
  <si>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</si>
  <si>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</si>
  <si>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</si>
  <si>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</si>
  <si>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</si>
  <si>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</si>
  <si>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</si>
  <si>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</si>
  <si>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</si>
  <si>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</si>
  <si>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</si>
  <si>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</si>
  <si>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</si>
  <si>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</si>
  <si>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</si>
  <si>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</si>
  <si>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</si>
  <si>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</si>
  <si>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</si>
  <si>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</si>
  <si>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</si>
  <si>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</si>
  <si>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</si>
  <si>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</si>
  <si>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</si>
  <si>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</si>
  <si>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</si>
  <si>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</si>
  <si>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</si>
  <si>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</si>
  <si>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</si>
  <si>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</si>
  <si>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</si>
  <si>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</si>
  <si>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</si>
  <si>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</si>
  <si>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</si>
  <si>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</si>
  <si>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</si>
  <si>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</si>
  <si>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</si>
  <si>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</si>
  <si>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</si>
  <si>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</si>
  <si>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</si>
  <si>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</si>
  <si>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</si>
  <si>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</si>
  <si>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</si>
  <si>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</si>
  <si>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</si>
  <si>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</si>
  <si>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</si>
  <si>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</si>
  <si>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</si>
  <si>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</si>
  <si>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</si>
  <si>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</si>
  <si>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</si>
  <si>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</si>
  <si>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</si>
  <si>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</si>
  <si>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</si>
  <si>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</si>
  <si>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</si>
  <si>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</si>
  <si>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</si>
  <si>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</si>
  <si>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</si>
  <si>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</si>
  <si>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</si>
  <si>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</si>
  <si>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</si>
  <si>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</si>
  <si>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</si>
  <si>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</si>
  <si>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</si>
  <si>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</si>
  <si>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</si>
  <si>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</si>
  <si>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</si>
  <si>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</si>
  <si>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</si>
  <si>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</si>
  <si>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</si>
  <si>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</si>
  <si>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</si>
  <si>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</si>
  <si>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</si>
  <si>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</si>
  <si>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</si>
  <si>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</si>
  <si>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</si>
  <si>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</si>
  <si>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</si>
  <si>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</si>
  <si>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</si>
  <si>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</si>
  <si>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</si>
  <si>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</si>
  <si>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</si>
  <si>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</si>
  <si>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</si>
  <si>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</si>
  <si>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</si>
  <si>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</si>
  <si>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</si>
  <si>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</si>
  <si>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</si>
  <si>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</si>
  <si>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</si>
  <si>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</si>
  <si>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</si>
  <si>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</si>
  <si>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</si>
  <si>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</si>
  <si>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</si>
  <si>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</si>
  <si>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</si>
  <si>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</si>
  <si>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</si>
  <si>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</si>
  <si>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</si>
  <si>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</si>
  <si>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</si>
  <si>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</si>
  <si>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</si>
  <si>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</si>
  <si>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</si>
  <si>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</si>
  <si>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</si>
  <si>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</si>
  <si>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</si>
  <si>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</si>
  <si>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</si>
  <si>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</si>
  <si>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</si>
  <si>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</si>
  <si>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</si>
  <si>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</si>
  <si>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</si>
  <si>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</si>
  <si>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</si>
  <si>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</si>
  <si>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</si>
  <si>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</si>
  <si>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</si>
  <si>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</si>
  <si>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</si>
  <si>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</si>
  <si>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</si>
  <si>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</si>
  <si>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</si>
  <si>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</si>
  <si>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</si>
  <si>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</si>
  <si>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</si>
  <si>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</si>
  <si>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</si>
  <si>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</si>
  <si>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</si>
  <si>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</si>
  <si>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</si>
  <si>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</si>
  <si>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</si>
  <si>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</si>
  <si>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</si>
  <si>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</si>
  <si>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</si>
  <si>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</si>
  <si>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</si>
  <si>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</si>
  <si>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</si>
  <si>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</si>
  <si>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</si>
  <si>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</si>
  <si>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</si>
  <si>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</si>
  <si>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</si>
  <si>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</si>
  <si>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</si>
  <si>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</si>
  <si>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</si>
  <si>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</si>
  <si>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</si>
  <si>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</si>
  <si>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</si>
  <si>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</si>
  <si>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</si>
  <si>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</si>
  <si>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</si>
  <si>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</si>
  <si>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</si>
  <si>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</si>
  <si>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</si>
  <si>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</si>
  <si>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</si>
  <si>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</si>
  <si>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</si>
  <si>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</si>
  <si>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</si>
  <si>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</si>
  <si>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</si>
  <si>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</si>
  <si>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</si>
  <si>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</si>
  <si>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</si>
  <si>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</si>
  <si>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</si>
  <si>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</si>
  <si>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</si>
  <si>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</si>
  <si>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</si>
  <si>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</si>
  <si>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</si>
  <si>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</si>
  <si>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</si>
  <si>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</si>
  <si>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</si>
  <si>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</si>
  <si>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</si>
  <si>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</si>
  <si>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</si>
  <si>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</si>
  <si>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</si>
  <si>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</si>
  <si>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</si>
  <si>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</si>
  <si>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</si>
  <si>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</si>
  <si>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</si>
  <si>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</si>
  <si>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</si>
  <si>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</si>
  <si>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</si>
  <si>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</si>
  <si>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</si>
  <si>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</si>
  <si>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</si>
  <si>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</si>
  <si>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</si>
  <si>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</si>
  <si>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</si>
  <si>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</si>
  <si>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</si>
  <si>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</si>
  <si>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</si>
  <si>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</si>
  <si>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</si>
  <si>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</si>
  <si>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</si>
  <si>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</si>
  <si>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</si>
  <si>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</si>
  <si>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</si>
  <si>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</si>
  <si>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</si>
  <si>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</si>
  <si>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</si>
  <si>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</si>
  <si>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</si>
  <si>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</si>
  <si>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</si>
  <si>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</si>
  <si>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</si>
  <si>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</si>
  <si>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</si>
  <si>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</si>
  <si>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</si>
  <si>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</si>
  <si>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</si>
  <si>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</si>
  <si>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</si>
  <si>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</si>
  <si>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</si>
  <si>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</si>
  <si>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</si>
  <si>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</si>
  <si>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</si>
  <si>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</si>
  <si>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</si>
  <si>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</si>
  <si>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</si>
  <si>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</si>
  <si>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</si>
  <si>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</si>
  <si>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</si>
  <si>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</si>
  <si>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</si>
  <si>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</si>
  <si>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</si>
  <si>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</si>
  <si>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</si>
  <si>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</si>
  <si>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</si>
  <si>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</si>
  <si>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</si>
  <si>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</si>
  <si>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</si>
  <si>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</si>
  <si>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</si>
  <si>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</si>
  <si>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</si>
  <si>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</si>
  <si>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</si>
  <si>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</si>
  <si>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</si>
  <si>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</si>
  <si>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</si>
  <si>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</si>
  <si>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</si>
  <si>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</si>
  <si>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</si>
  <si>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</si>
  <si>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</si>
  <si>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</si>
  <si>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</si>
  <si>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</si>
  <si>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</si>
  <si>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</si>
  <si>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</si>
  <si>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</si>
  <si>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</si>
  <si>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</si>
  <si>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</si>
  <si>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</si>
  <si>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</si>
  <si>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</si>
  <si>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</si>
  <si>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</si>
  <si>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</si>
  <si>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</si>
  <si>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</si>
  <si>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</si>
  <si>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</si>
  <si>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</si>
  <si>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</si>
  <si>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</si>
  <si>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</si>
  <si>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</si>
  <si>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</si>
  <si>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</si>
  <si>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</si>
  <si>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</si>
  <si>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</si>
  <si>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</si>
  <si>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</si>
  <si>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</si>
  <si>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</si>
  <si>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</si>
  <si>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</si>
  <si>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</si>
  <si>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</si>
  <si>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</si>
  <si>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</si>
  <si>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</si>
  <si>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</si>
  <si>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</si>
  <si>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</si>
  <si>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</si>
  <si>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</si>
  <si>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</si>
  <si>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</si>
  <si>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</si>
  <si>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</si>
  <si>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</si>
  <si>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</si>
  <si>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</si>
  <si>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</si>
  <si>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</si>
  <si>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</si>
  <si>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</si>
  <si>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</si>
  <si>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</si>
  <si>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</si>
  <si>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</si>
  <si>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</si>
  <si>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</si>
  <si>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</si>
  <si>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</si>
  <si>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</si>
  <si>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</si>
  <si>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</si>
  <si>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</si>
  <si>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</si>
  <si>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</si>
  <si>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</si>
  <si>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</si>
  <si>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</si>
  <si>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</si>
  <si>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</si>
  <si>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</si>
  <si>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</si>
  <si>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</si>
  <si>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</si>
  <si>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</si>
  <si>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</si>
  <si>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</si>
  <si>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</si>
  <si>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</si>
  <si>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</si>
  <si>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</si>
  <si>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</si>
  <si>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</si>
  <si>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</si>
  <si>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</si>
  <si>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</si>
  <si>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</si>
  <si>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</si>
  <si>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</si>
  <si>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</si>
  <si>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</si>
  <si>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</si>
  <si>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</si>
  <si>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</si>
  <si>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</si>
  <si>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</si>
  <si>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</si>
  <si>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</si>
  <si>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</si>
  <si>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</si>
  <si>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</si>
  <si>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</si>
  <si>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</si>
  <si>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</si>
  <si>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</si>
  <si>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</si>
  <si>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</si>
  <si>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</si>
  <si>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</si>
  <si>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</si>
  <si>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</si>
  <si>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</si>
  <si>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</si>
  <si>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</si>
  <si>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</si>
  <si>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</si>
  <si>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</si>
  <si>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</si>
  <si>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</si>
  <si>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</si>
  <si>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</si>
  <si>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</si>
  <si>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</si>
  <si>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</si>
  <si>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</si>
  <si>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</si>
  <si>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</si>
  <si>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</si>
  <si>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</si>
  <si>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</si>
  <si>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</si>
  <si>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</si>
  <si>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</si>
  <si>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</si>
  <si>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</si>
  <si>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</si>
  <si>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</si>
  <si>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</si>
  <si>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</si>
  <si>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</si>
  <si>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</si>
  <si>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</si>
  <si>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</si>
  <si>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</si>
  <si>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</si>
  <si>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</si>
  <si>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</si>
  <si>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</si>
  <si>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</si>
  <si>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</si>
  <si>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</si>
  <si>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</si>
  <si>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</si>
  <si>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</si>
  <si>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</si>
  <si>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</si>
  <si>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</si>
  <si>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</si>
  <si>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</si>
  <si>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</si>
  <si>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</si>
  <si>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</si>
  <si>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</si>
  <si>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</si>
  <si>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</si>
  <si>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</si>
  <si>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</si>
  <si>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</si>
  <si>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</si>
  <si>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</si>
  <si>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</si>
  <si>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</si>
  <si>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</si>
  <si>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</si>
  <si>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</si>
  <si>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</si>
  <si>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</si>
  <si>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</si>
  <si>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</si>
  <si>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</si>
  <si>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</si>
  <si>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</si>
  <si>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</si>
  <si>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</si>
  <si>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</si>
  <si>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</si>
  <si>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</si>
  <si>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</si>
  <si>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</si>
  <si>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</si>
  <si>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</si>
  <si>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</si>
  <si>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</si>
  <si>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</si>
  <si>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</si>
  <si>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</si>
  <si>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</si>
  <si>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</si>
  <si>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</si>
  <si>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</si>
  <si>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</si>
  <si>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</si>
  <si>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</si>
  <si>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</si>
  <si>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</si>
  <si>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</si>
  <si>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</si>
  <si>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</si>
  <si>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</si>
  <si>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</si>
  <si>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</si>
  <si>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</si>
  <si>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</si>
  <si>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</si>
  <si>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</si>
  <si>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</si>
  <si>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</si>
  <si>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</si>
  <si>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</si>
  <si>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</si>
  <si>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</si>
  <si>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</si>
  <si>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</si>
  <si>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</si>
  <si>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</si>
  <si>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</si>
  <si>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</si>
  <si>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</si>
  <si>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</si>
  <si>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</si>
  <si>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</si>
  <si>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</si>
  <si>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</si>
  <si>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</si>
  <si>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</si>
  <si>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</si>
  <si>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</si>
  <si>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</si>
  <si>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</si>
  <si>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</si>
  <si>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</si>
  <si>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</si>
  <si>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</si>
  <si>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</si>
  <si>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</si>
  <si>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</si>
  <si>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</si>
  <si>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</si>
  <si>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</si>
  <si>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</si>
  <si>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</si>
  <si>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</si>
  <si>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</si>
  <si>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</si>
  <si>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</si>
  <si>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</si>
  <si>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</si>
  <si>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</si>
  <si>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</si>
  <si>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</si>
  <si>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</si>
  <si>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</si>
  <si>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</si>
  <si>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</si>
  <si>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</si>
  <si>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</si>
  <si>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</si>
  <si>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</si>
  <si>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</si>
  <si>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</si>
  <si>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</si>
  <si>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</si>
  <si>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</si>
  <si>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</si>
  <si>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</si>
  <si>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</si>
  <si>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</si>
  <si>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</si>
  <si>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</si>
  <si>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</si>
  <si>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</si>
  <si>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</si>
  <si>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</si>
  <si>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</si>
  <si>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</si>
  <si>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</si>
  <si>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</si>
  <si>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</si>
  <si>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</si>
  <si>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</si>
  <si>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</si>
  <si>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</si>
  <si>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</si>
  <si>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</si>
  <si>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</si>
  <si>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</si>
  <si>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</si>
  <si>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</si>
  <si>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</si>
  <si>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</si>
  <si>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</si>
  <si>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</si>
  <si>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</si>
  <si>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</si>
  <si>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</si>
  <si>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</si>
  <si>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</si>
  <si>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</si>
  <si>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</si>
  <si>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</si>
  <si>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</si>
  <si>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</si>
  <si>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</si>
  <si>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</si>
  <si>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</si>
  <si>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</si>
  <si>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</si>
  <si>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</si>
  <si>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</si>
  <si>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</si>
  <si>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</si>
  <si>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</si>
  <si>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</si>
  <si>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</si>
  <si>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</si>
  <si>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</si>
  <si>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</si>
  <si>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</si>
  <si>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</si>
  <si>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</si>
  <si>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</si>
  <si>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</si>
  <si>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</si>
  <si>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</si>
  <si>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</si>
  <si>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</si>
  <si>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</si>
  <si>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</si>
  <si>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</si>
  <si>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</si>
  <si>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</si>
  <si>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</si>
  <si>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</si>
  <si>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</si>
  <si>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</si>
  <si>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</si>
  <si>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</si>
  <si>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</si>
  <si>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</si>
  <si>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</si>
  <si>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</si>
  <si>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</si>
  <si>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</si>
  <si>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</si>
  <si>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</si>
  <si>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</si>
  <si>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</si>
  <si>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</si>
  <si>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</si>
  <si>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</si>
  <si>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</si>
  <si>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</si>
  <si>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</si>
  <si>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</si>
  <si>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</si>
  <si>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</si>
  <si>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</si>
  <si>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</si>
  <si>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</si>
  <si>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</si>
  <si>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</si>
  <si>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</si>
  <si>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</si>
  <si>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</si>
  <si>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</si>
  <si>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</si>
  <si>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</si>
  <si>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</si>
  <si>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</si>
  <si>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</si>
  <si>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</si>
  <si>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</si>
  <si>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</si>
  <si>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</si>
  <si>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</si>
  <si>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</si>
  <si>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</si>
  <si>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</si>
  <si>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</si>
  <si>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</si>
  <si>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</si>
  <si>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</si>
  <si>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</si>
  <si>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</si>
  <si>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</si>
  <si>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</si>
  <si>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</si>
  <si>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</si>
  <si>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</si>
  <si>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</si>
  <si>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</si>
  <si>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</si>
  <si>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</si>
  <si>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</si>
  <si>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</si>
  <si>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</si>
  <si>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</si>
  <si>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</si>
  <si>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</si>
  <si>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</si>
  <si>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</si>
  <si>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</si>
  <si>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</si>
  <si>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</si>
  <si>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</si>
  <si>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</si>
  <si>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</si>
  <si>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</si>
  <si>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</si>
  <si>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</si>
  <si>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</si>
  <si>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</si>
  <si>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</si>
  <si>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</si>
  <si>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</si>
  <si>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</si>
  <si>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</si>
  <si>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</si>
  <si>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</si>
  <si>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</si>
  <si>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</si>
  <si>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</si>
  <si>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</si>
  <si>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</si>
  <si>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</si>
  <si>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</si>
  <si>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</si>
  <si>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</si>
  <si>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</si>
  <si>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</si>
  <si>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</si>
  <si>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</si>
  <si>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</si>
  <si>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</si>
  <si>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</si>
  <si>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</si>
  <si>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</si>
  <si>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</si>
  <si>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</si>
  <si>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</si>
  <si>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</si>
  <si>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</si>
  <si>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</si>
  <si>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</si>
  <si>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</si>
  <si>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</si>
  <si>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</si>
  <si>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</si>
  <si>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</si>
  <si>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</si>
  <si>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</si>
  <si>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</si>
  <si>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</si>
  <si>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</si>
  <si>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</si>
  <si>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</si>
  <si>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</si>
  <si>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</si>
  <si>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</si>
  <si>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</si>
  <si>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</si>
  <si>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</si>
  <si>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</si>
  <si>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</si>
  <si>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</si>
  <si>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</si>
  <si>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</si>
  <si>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</si>
  <si>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</si>
  <si>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</si>
  <si>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</si>
  <si>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</si>
  <si>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</si>
  <si>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</si>
  <si>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</si>
  <si>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</si>
  <si>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</si>
  <si>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</si>
  <si>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</si>
  <si>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</si>
  <si>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</si>
  <si>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</si>
  <si>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</si>
  <si>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</si>
  <si>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</si>
  <si>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</si>
  <si>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</si>
  <si>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</si>
  <si>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</si>
  <si>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</si>
  <si>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</si>
  <si>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</si>
  <si>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</si>
  <si>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</si>
  <si>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</si>
  <si>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</si>
  <si>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</si>
  <si>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</si>
  <si>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</si>
  <si>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</si>
  <si>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</si>
  <si>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</si>
  <si>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</si>
  <si>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</si>
  <si>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</si>
  <si>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</si>
  <si>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</si>
  <si>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</si>
  <si>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</si>
  <si>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</si>
  <si>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</si>
  <si>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</si>
  <si>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</si>
  <si>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</si>
  <si>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</si>
  <si>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</si>
  <si>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</si>
  <si>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</si>
  <si>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</si>
  <si>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</si>
  <si>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</si>
  <si>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</si>
  <si>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</si>
  <si>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</si>
  <si>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</si>
  <si>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</si>
  <si>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</si>
  <si>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</si>
  <si>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</si>
  <si>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</si>
  <si>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</si>
  <si>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</si>
  <si>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</si>
  <si>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</si>
  <si>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</si>
  <si>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</si>
  <si>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</si>
  <si>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</si>
  <si>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</si>
  <si>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</si>
  <si>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</si>
  <si>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</si>
  <si>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</si>
  <si>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</si>
  <si>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</si>
  <si>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</si>
  <si>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</si>
  <si>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</si>
  <si>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</si>
  <si>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</si>
  <si>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</si>
  <si>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</si>
  <si>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</si>
  <si>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</si>
  <si>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</si>
  <si>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</si>
  <si>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</si>
  <si>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</si>
  <si>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</si>
  <si>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</si>
  <si>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</si>
  <si>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</si>
  <si>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</si>
  <si>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</si>
  <si>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</si>
  <si>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</si>
  <si>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</si>
  <si>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</si>
  <si>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</si>
  <si>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</si>
  <si>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</si>
  <si>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</si>
  <si>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</si>
  <si>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</si>
  <si>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</si>
  <si>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</si>
  <si>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</si>
  <si>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</si>
  <si>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</si>
  <si>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</si>
  <si>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</si>
  <si>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</si>
  <si>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</si>
  <si>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</si>
  <si>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</si>
  <si>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</si>
  <si>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</si>
  <si>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</si>
  <si>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</si>
  <si>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</si>
  <si>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</si>
  <si>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</si>
  <si>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</si>
  <si>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</si>
  <si>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</si>
  <si>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</si>
  <si>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</si>
  <si>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</si>
  <si>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</si>
  <si>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</si>
  <si>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</si>
  <si>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</si>
  <si>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</si>
  <si>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</si>
  <si>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</si>
  <si>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</si>
  <si>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</si>
  <si>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</si>
  <si>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</si>
  <si>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</si>
  <si>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</si>
  <si>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</si>
  <si>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</si>
  <si>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</si>
  <si>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</si>
  <si>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</si>
  <si>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</si>
  <si>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</si>
  <si>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</si>
  <si>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</si>
  <si>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</si>
  <si>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</si>
  <si>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</si>
  <si>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</si>
  <si>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</si>
  <si>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</si>
  <si>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</si>
  <si>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</si>
  <si>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</si>
  <si>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</si>
  <si>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</si>
  <si>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</si>
  <si>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</si>
  <si>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</si>
  <si>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</si>
  <si>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</si>
  <si>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</si>
  <si>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</si>
  <si>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</si>
  <si>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</si>
  <si>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</si>
  <si>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</si>
  <si>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</si>
  <si>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</si>
  <si>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</si>
  <si>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</si>
  <si>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</si>
  <si>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</si>
  <si>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</si>
  <si>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</si>
  <si>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</si>
  <si>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</si>
  <si>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</si>
  <si>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</si>
  <si>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</si>
  <si>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</si>
  <si>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</si>
  <si>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</si>
  <si>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</si>
  <si>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</si>
  <si>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</si>
  <si>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</si>
  <si>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</si>
  <si>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</si>
  <si>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</si>
  <si>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</si>
  <si>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</si>
  <si>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</si>
  <si>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</si>
  <si>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</si>
  <si>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</si>
  <si>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</si>
  <si>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</si>
  <si>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</si>
  <si>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</si>
  <si>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</si>
  <si>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</si>
  <si>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</si>
  <si>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</si>
  <si>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</si>
  <si>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</si>
  <si>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</si>
  <si>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</si>
  <si>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</si>
  <si>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</si>
  <si>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</si>
  <si>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</si>
  <si>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</si>
  <si>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</si>
  <si>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</si>
  <si>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</si>
  <si>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</si>
  <si>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</si>
  <si>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</si>
  <si>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</si>
  <si>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</si>
  <si>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</si>
  <si>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</si>
  <si>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</si>
  <si>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</si>
  <si>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</si>
  <si>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</si>
  <si>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</si>
  <si>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</si>
  <si>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</si>
  <si>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</si>
  <si>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</si>
  <si>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</si>
  <si>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</si>
  <si>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</si>
  <si>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</si>
  <si>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</si>
  <si>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</si>
  <si>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</si>
  <si>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</si>
  <si>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</si>
  <si>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</si>
  <si>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</si>
  <si>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</si>
  <si>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</si>
  <si>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</si>
  <si>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</si>
  <si>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</si>
  <si>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</si>
  <si>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</si>
  <si>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</si>
  <si>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</si>
  <si>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</si>
  <si>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</si>
  <si>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</si>
  <si>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</si>
  <si>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</si>
  <si>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</si>
  <si>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</si>
  <si>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</si>
  <si>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</si>
  <si>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</si>
  <si>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</si>
  <si>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</si>
  <si>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</si>
  <si>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</si>
  <si>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</si>
  <si>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</si>
  <si>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</si>
  <si>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</si>
  <si>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</si>
  <si>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</si>
  <si>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</si>
  <si>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</si>
  <si>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</si>
  <si>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</si>
  <si>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</si>
  <si>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</si>
  <si>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</si>
  <si>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</si>
  <si>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</si>
  <si>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</si>
  <si>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</si>
  <si>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</si>
  <si>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</si>
  <si>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</si>
  <si>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</si>
  <si>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</si>
  <si>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</si>
  <si>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</si>
  <si>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</si>
  <si>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</si>
  <si>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</si>
  <si>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</si>
  <si>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</si>
  <si>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</si>
  <si>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</si>
  <si>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</si>
  <si>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</si>
  <si>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</si>
  <si>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</si>
  <si>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</si>
  <si>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</si>
  <si>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</si>
  <si>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</si>
  <si>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</si>
  <si>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</si>
  <si>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</si>
  <si>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</si>
  <si>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</si>
  <si>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</si>
  <si>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</si>
  <si>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</si>
  <si>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</si>
  <si>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</si>
  <si>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</si>
  <si>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</si>
  <si>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</si>
  <si>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</si>
  <si>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</si>
  <si>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</si>
  <si>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</si>
  <si>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</si>
  <si>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</si>
  <si>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</si>
  <si>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</si>
  <si>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</si>
  <si>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</si>
  <si>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</si>
  <si>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</si>
  <si>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</si>
  <si>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</si>
  <si>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</si>
  <si>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</si>
  <si>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</si>
  <si>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</si>
  <si>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</si>
  <si>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</si>
  <si>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</si>
  <si>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</si>
  <si>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</si>
  <si>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</si>
  <si>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</si>
  <si>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</si>
  <si>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</si>
  <si>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</si>
  <si>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</si>
  <si>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</si>
  <si>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</si>
  <si>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</si>
  <si>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</si>
  <si>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</si>
  <si>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</si>
  <si>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</si>
  <si>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</si>
  <si>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</si>
  <si>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</si>
  <si>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</si>
  <si>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</si>
  <si>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</si>
  <si>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</si>
  <si>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</si>
  <si>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</si>
  <si>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</si>
  <si>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</si>
  <si>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</si>
  <si>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</si>
  <si>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</si>
  <si>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</si>
  <si>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</si>
  <si>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</si>
  <si>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</si>
  <si>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</si>
  <si>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</si>
  <si>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</si>
  <si>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</si>
  <si>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</si>
  <si>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</si>
  <si>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</si>
  <si>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</si>
  <si>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</si>
  <si>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</si>
  <si>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</si>
  <si>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</si>
  <si>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</si>
  <si>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</si>
  <si>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</si>
  <si>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</si>
  <si>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</si>
  <si>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</si>
  <si>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</si>
  <si>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</si>
  <si>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</si>
  <si>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</si>
  <si>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</si>
  <si>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</si>
  <si>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</si>
  <si>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</si>
  <si>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</si>
  <si>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</si>
  <si>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</si>
  <si>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</si>
  <si>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</si>
  <si>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</si>
  <si>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</si>
  <si>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</si>
  <si>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</si>
  <si>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</si>
  <si>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</si>
  <si>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</si>
  <si>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</si>
  <si>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</si>
  <si>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</si>
  <si>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</si>
  <si>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</si>
  <si>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</si>
  <si>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</si>
  <si>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</si>
  <si>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</si>
  <si>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</si>
  <si>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</si>
  <si>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</si>
  <si>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</si>
  <si>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</si>
  <si>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</si>
  <si>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</si>
  <si>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</si>
  <si>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</si>
  <si>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</si>
  <si>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</si>
  <si>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</si>
  <si>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</si>
  <si>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</si>
  <si>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</si>
  <si>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</si>
  <si>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</si>
  <si>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</si>
  <si>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</si>
  <si>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</si>
  <si>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</si>
  <si>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</si>
  <si>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</si>
  <si>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</si>
  <si>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</si>
  <si>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</si>
  <si>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</si>
  <si>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</si>
  <si>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</si>
  <si>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</si>
  <si>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</si>
  <si>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</si>
  <si>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</si>
  <si>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</si>
  <si>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</si>
  <si>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</si>
  <si>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</si>
  <si>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</si>
  <si>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</si>
  <si>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</si>
  <si>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</si>
  <si>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</si>
  <si>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</si>
  <si>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</si>
  <si>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</si>
  <si>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</si>
  <si>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</si>
  <si>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</si>
  <si>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</si>
  <si>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</si>
  <si>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</si>
  <si>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</si>
  <si>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</si>
  <si>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</si>
  <si>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</si>
  <si>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</si>
  <si>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</si>
  <si>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</si>
  <si>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</si>
  <si>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</si>
  <si>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</si>
  <si>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</si>
  <si>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</si>
  <si>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</si>
  <si>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</si>
  <si>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</si>
  <si>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</si>
  <si>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</si>
  <si>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</si>
  <si>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</si>
  <si>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</si>
  <si>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</si>
  <si>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</si>
  <si>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</si>
  <si>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</si>
  <si>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</si>
  <si>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</si>
  <si>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</si>
  <si>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</si>
  <si>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</si>
  <si>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</si>
  <si>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</si>
  <si>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</si>
  <si>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</si>
  <si>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</si>
  <si>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</si>
  <si>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</si>
  <si>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</si>
  <si>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</si>
  <si>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</si>
  <si>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</si>
  <si>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</si>
  <si>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</si>
  <si>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</si>
  <si>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</si>
  <si>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</si>
  <si>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</si>
  <si>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</si>
  <si>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</si>
  <si>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</si>
  <si>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</si>
  <si>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</si>
  <si>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</si>
  <si>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</si>
  <si>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</si>
  <si>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</si>
  <si>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</si>
  <si>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</si>
  <si>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</si>
  <si>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</si>
  <si>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</si>
  <si>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</si>
  <si>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</si>
  <si>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</si>
  <si>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</si>
  <si>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</si>
  <si>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</si>
  <si>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</si>
  <si>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</si>
  <si>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</si>
  <si>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</si>
  <si>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</si>
  <si>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</si>
  <si>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</si>
  <si>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</si>
  <si>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</si>
  <si>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</si>
  <si>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</si>
  <si>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</si>
  <si>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</si>
  <si>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</si>
  <si>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</si>
  <si>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</si>
  <si>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</si>
  <si>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</si>
  <si>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</si>
  <si>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</si>
  <si>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</si>
  <si>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</si>
  <si>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</si>
  <si>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</si>
  <si>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</si>
  <si>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</si>
  <si>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</si>
  <si>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</si>
  <si>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</si>
  <si>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</si>
  <si>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</si>
  <si>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</si>
  <si>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</si>
  <si>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</si>
  <si>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</si>
  <si>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</si>
  <si>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</si>
  <si>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</si>
  <si>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</si>
  <si>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</si>
  <si>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</si>
  <si>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</si>
  <si>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</si>
  <si>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</si>
  <si>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</si>
  <si>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</si>
  <si>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</si>
  <si>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</si>
  <si>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</si>
  <si>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</si>
  <si>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</si>
  <si>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</si>
  <si>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</si>
  <si>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</si>
  <si>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</si>
  <si>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</si>
  <si>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</si>
  <si>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</si>
  <si>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</si>
  <si>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</si>
  <si>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</si>
  <si>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</si>
  <si>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</si>
  <si>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</si>
  <si>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</si>
  <si>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</si>
  <si>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</si>
  <si>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</si>
  <si>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</si>
  <si>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</si>
  <si>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</si>
  <si>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</si>
  <si>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</si>
  <si>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</si>
  <si>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</si>
  <si>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</si>
  <si>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</si>
  <si>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</si>
  <si>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</si>
  <si>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</si>
  <si>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</si>
  <si>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</si>
  <si>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</si>
  <si>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</si>
  <si>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</si>
  <si>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</si>
  <si>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</si>
  <si>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</si>
  <si>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</si>
  <si>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</si>
  <si>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</si>
  <si>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</si>
  <si>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</si>
  <si>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</si>
  <si>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</si>
  <si>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</si>
  <si>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</si>
  <si>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</si>
  <si>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</si>
  <si>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</si>
  <si>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</si>
  <si>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</si>
  <si>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</si>
  <si>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</si>
  <si>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</si>
  <si>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</si>
  <si>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</si>
  <si>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</si>
  <si>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</si>
  <si>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</si>
  <si>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</si>
  <si>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</si>
  <si>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</si>
  <si>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</si>
  <si>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</si>
  <si>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</si>
  <si>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</si>
  <si>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</si>
  <si>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</si>
  <si>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</si>
  <si>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</si>
  <si>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</si>
  <si>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</si>
  <si>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</si>
  <si>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</si>
  <si>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</si>
  <si>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</si>
  <si>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</si>
  <si>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</si>
  <si>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</si>
  <si>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</si>
  <si>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</si>
  <si>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</si>
  <si>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</si>
  <si>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</si>
  <si>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</si>
  <si>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</si>
  <si>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</si>
  <si>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</si>
  <si>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</si>
  <si>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</si>
  <si>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</si>
  <si>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</si>
  <si>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</si>
  <si>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</si>
  <si>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</si>
  <si>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</si>
  <si>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</si>
  <si>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</si>
  <si>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</si>
  <si>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</si>
  <si>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</si>
  <si>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</si>
  <si>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</si>
  <si>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</si>
  <si>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</si>
  <si>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</si>
  <si>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</si>
  <si>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</si>
  <si>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</si>
  <si>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</si>
  <si>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</si>
  <si>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</si>
  <si>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</si>
  <si>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</si>
  <si>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</si>
  <si>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</si>
  <si>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</si>
  <si>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</si>
  <si>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</si>
  <si>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</si>
  <si>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</si>
  <si>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</si>
  <si>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</si>
  <si>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</si>
  <si>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</si>
  <si>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</si>
  <si>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</si>
  <si>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</si>
  <si>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</si>
  <si>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</si>
  <si>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</si>
  <si>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</si>
  <si>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</si>
  <si>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</si>
  <si>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</si>
  <si>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</si>
  <si>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</si>
  <si>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</si>
  <si>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</si>
  <si>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</si>
  <si>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</si>
  <si>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</si>
  <si>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</si>
  <si>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</si>
  <si>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</si>
  <si>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</si>
  <si>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</si>
  <si>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</si>
  <si>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</si>
  <si>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</si>
  <si>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</si>
  <si>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</si>
  <si>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</si>
  <si>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</si>
  <si>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</si>
  <si>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</si>
  <si>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</si>
  <si>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</si>
  <si>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</si>
  <si>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</si>
  <si>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</si>
  <si>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</si>
  <si>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</si>
  <si>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</si>
  <si>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</si>
  <si>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</si>
  <si>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</si>
  <si>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</si>
  <si>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</si>
  <si>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</si>
  <si>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</si>
  <si>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</si>
  <si>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</si>
  <si>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</si>
  <si>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</si>
  <si>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</si>
  <si>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</si>
  <si>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</si>
  <si>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</si>
  <si>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</si>
  <si>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</si>
  <si>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</si>
  <si>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</si>
  <si>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</si>
  <si>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</si>
  <si>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</si>
  <si>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</si>
  <si>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</si>
  <si>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</si>
  <si>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</si>
  <si>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</si>
  <si>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</si>
  <si>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</si>
  <si>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</si>
  <si>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</si>
  <si>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</si>
  <si>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</si>
  <si>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</si>
  <si>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</si>
  <si>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</si>
  <si>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</si>
  <si>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</si>
  <si>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</si>
  <si>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</si>
  <si>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</si>
  <si>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</si>
  <si>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</si>
  <si>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</si>
  <si>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</si>
  <si>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</si>
  <si>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</si>
  <si>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</si>
  <si>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</si>
  <si>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</si>
  <si>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</si>
  <si>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</si>
  <si>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</si>
  <si>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</si>
  <si>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</si>
  <si>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</si>
  <si>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</si>
  <si>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</si>
  <si>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</si>
  <si>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</si>
  <si>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</si>
  <si>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</si>
  <si>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</si>
  <si>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</si>
  <si>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</si>
  <si>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</si>
  <si>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</si>
  <si>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</si>
  <si>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</si>
  <si>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</si>
  <si>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</si>
  <si>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</si>
  <si>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</si>
  <si>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</si>
  <si>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</si>
  <si>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</si>
  <si>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</si>
  <si>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</si>
  <si>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</si>
  <si>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</si>
  <si>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</si>
  <si>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</si>
  <si>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</si>
  <si>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</si>
  <si>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</si>
  <si>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</si>
  <si>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</si>
  <si>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</si>
  <si>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</si>
  <si>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</si>
  <si>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</si>
  <si>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</si>
  <si>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</si>
  <si>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</si>
  <si>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</si>
  <si>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</si>
  <si>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</si>
  <si>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</si>
  <si>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</si>
  <si>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</si>
  <si>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</si>
  <si>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</si>
  <si>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</si>
  <si>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</si>
  <si>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</si>
  <si>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</si>
  <si>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</si>
  <si>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</si>
  <si>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</si>
  <si>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</si>
  <si>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</si>
  <si>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</si>
  <si>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</si>
  <si>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</si>
  <si>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</si>
  <si>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</si>
  <si>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</si>
  <si>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</si>
  <si>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</si>
  <si>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</si>
  <si>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</si>
  <si>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</si>
  <si>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</si>
  <si>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</si>
  <si>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</si>
  <si>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</si>
  <si>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</si>
  <si>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</si>
  <si>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</si>
  <si>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</si>
  <si>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</si>
  <si>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</si>
  <si>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</si>
  <si>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</si>
  <si>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</si>
  <si>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</si>
  <si>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</si>
  <si>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</si>
  <si>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</si>
  <si>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</si>
  <si>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</si>
  <si>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</si>
  <si>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</si>
  <si>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</si>
  <si>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</si>
  <si>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</si>
  <si>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</si>
  <si>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</si>
  <si>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</si>
  <si>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</si>
  <si>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</si>
  <si>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</si>
  <si>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</si>
  <si>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</si>
  <si>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</si>
  <si>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</si>
  <si>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</si>
  <si>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</si>
  <si>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</si>
  <si>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</si>
  <si>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</si>
  <si>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</si>
  <si>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</si>
  <si>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</si>
  <si>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</si>
  <si>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</si>
  <si>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</si>
  <si>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</si>
  <si>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</si>
  <si>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</si>
  <si>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</si>
  <si>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</si>
  <si>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</si>
  <si>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</si>
  <si>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</si>
  <si>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</si>
  <si>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</si>
  <si>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</si>
  <si>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</si>
  <si>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</si>
  <si>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</si>
  <si>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</si>
  <si>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</si>
  <si>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</si>
  <si>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</si>
  <si>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</si>
  <si>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</si>
  <si>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</si>
  <si>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</si>
  <si>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</si>
  <si>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</si>
  <si>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</si>
  <si>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</si>
  <si>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</si>
  <si>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</si>
  <si>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</si>
  <si>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</si>
  <si>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</si>
  <si>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</si>
  <si>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</si>
  <si>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</si>
  <si>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</si>
  <si>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</si>
  <si>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</si>
  <si>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</si>
  <si>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</si>
  <si>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</si>
  <si>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</si>
  <si>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</si>
  <si>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</si>
  <si>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</si>
  <si>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</si>
  <si>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</si>
  <si>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</si>
  <si>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</si>
  <si>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</si>
  <si>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</si>
  <si>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</si>
  <si>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</si>
  <si>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</si>
  <si>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</si>
  <si>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</si>
  <si>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</si>
  <si>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</si>
  <si>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</si>
  <si>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</si>
  <si>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</si>
  <si>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</si>
  <si>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</si>
  <si>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</si>
  <si>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</si>
  <si>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</si>
  <si>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</si>
  <si>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</si>
  <si>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</si>
  <si>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</si>
  <si>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</si>
  <si>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</si>
  <si>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</si>
  <si>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</si>
  <si>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</si>
  <si>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</si>
  <si>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</si>
  <si>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</si>
  <si>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</si>
  <si>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</si>
  <si>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</si>
  <si>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</si>
  <si>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</si>
  <si>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</si>
  <si>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</si>
  <si>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</si>
  <si>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</si>
  <si>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</si>
  <si>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</si>
  <si>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</si>
  <si>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</si>
  <si>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</si>
  <si>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</si>
  <si>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</si>
  <si>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</si>
  <si>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</si>
  <si>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</si>
  <si>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</si>
  <si>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</si>
  <si>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</si>
  <si>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</si>
  <si>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</si>
  <si>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</si>
  <si>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</si>
  <si>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</si>
  <si>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</si>
  <si>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</si>
  <si>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</si>
  <si>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</si>
  <si>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</si>
  <si>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</si>
  <si>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</si>
  <si>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</si>
  <si>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</si>
  <si>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</si>
  <si>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</si>
  <si>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</si>
  <si>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</si>
  <si>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</si>
  <si>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</si>
  <si>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</si>
  <si>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</si>
  <si>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</si>
  <si>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</si>
  <si>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</si>
  <si>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</si>
  <si>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</si>
  <si>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</si>
  <si>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</si>
  <si>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</si>
  <si>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</si>
  <si>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</si>
  <si>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</si>
  <si>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</si>
  <si>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</si>
  <si>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</si>
  <si>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</si>
  <si>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</si>
  <si>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</si>
  <si>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</si>
  <si>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</si>
  <si>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</si>
  <si>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</si>
  <si>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</si>
  <si>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</si>
  <si>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</si>
  <si>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</si>
  <si>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</si>
  <si>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</si>
  <si>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</si>
  <si>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</si>
  <si>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</si>
  <si>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</si>
  <si>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</si>
  <si>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</si>
  <si>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</si>
  <si>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</si>
  <si>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</si>
  <si>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</si>
  <si>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</si>
  <si>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</si>
  <si>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</si>
  <si>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</si>
  <si>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</si>
  <si>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</si>
  <si>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</si>
  <si>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</si>
  <si>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</si>
  <si>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</si>
  <si>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</si>
  <si>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</si>
  <si>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</si>
  <si>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</si>
  <si>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</si>
  <si>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</si>
  <si>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</si>
  <si>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</si>
  <si>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</si>
  <si>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</si>
  <si>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</si>
  <si>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</si>
  <si>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</si>
  <si>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</si>
  <si>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</si>
  <si>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</si>
  <si>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</si>
  <si>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</si>
  <si>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</si>
  <si>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</si>
  <si>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</si>
  <si>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</si>
  <si>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</si>
  <si>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</si>
  <si>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</si>
  <si>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</si>
  <si>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</si>
  <si>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</si>
  <si>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</si>
  <si>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</si>
  <si>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</si>
  <si>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</si>
  <si>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</si>
  <si>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</si>
  <si>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</si>
  <si>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</si>
  <si>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</si>
  <si>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</si>
  <si>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</si>
  <si>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</si>
  <si>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</si>
  <si>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</si>
  <si>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</si>
  <si>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</si>
  <si>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</si>
  <si>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</si>
  <si>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</si>
  <si>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</si>
  <si>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</si>
  <si>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</si>
  <si>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</si>
  <si>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</si>
  <si>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</si>
  <si>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</si>
  <si>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</si>
  <si>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</si>
  <si>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</si>
  <si>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</si>
  <si>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</si>
  <si>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</si>
  <si>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</si>
  <si>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</si>
  <si>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</si>
  <si>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</si>
  <si>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</si>
  <si>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</si>
  <si>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</si>
  <si>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</si>
  <si>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</si>
  <si>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</si>
  <si>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</si>
  <si>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</si>
  <si>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</si>
  <si>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</si>
  <si>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</si>
  <si>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</si>
  <si>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</si>
  <si>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</si>
  <si>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</si>
  <si>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</si>
  <si>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</si>
  <si>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</si>
  <si>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</si>
  <si>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</si>
  <si>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</si>
  <si>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</si>
  <si>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</si>
  <si>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</si>
  <si>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</si>
  <si>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</si>
  <si>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</si>
  <si>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</si>
  <si>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</si>
  <si>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</si>
  <si>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</si>
  <si>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</si>
  <si>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</si>
  <si>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</si>
  <si>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</si>
  <si>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</si>
  <si>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</si>
  <si>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</si>
  <si>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</si>
  <si>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</si>
  <si>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</si>
  <si>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</si>
  <si>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</si>
  <si>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</si>
  <si>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</si>
  <si>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</si>
  <si>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</si>
  <si>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</si>
  <si>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</si>
  <si>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</si>
  <si>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</si>
  <si>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</si>
  <si>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</si>
  <si>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</si>
  <si>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</si>
  <si>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</si>
  <si>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</si>
  <si>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</si>
  <si>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</si>
  <si>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</si>
  <si>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</si>
  <si>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</si>
  <si>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</si>
  <si>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</si>
  <si>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</si>
  <si>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</si>
  <si>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</si>
  <si>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</si>
  <si>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</si>
  <si>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</si>
  <si>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</si>
  <si>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</si>
  <si>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</si>
  <si>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</si>
  <si>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</si>
  <si>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</si>
  <si>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</si>
  <si>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</si>
  <si>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</si>
  <si>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</si>
  <si>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</si>
  <si>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</si>
  <si>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</si>
  <si>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</si>
  <si>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</si>
  <si>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</si>
  <si>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</si>
  <si>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</si>
  <si>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</si>
  <si>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</si>
  <si>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</si>
  <si>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</si>
  <si>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</si>
  <si>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</si>
  <si>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</si>
  <si>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</si>
  <si>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</si>
  <si>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</si>
  <si>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</si>
  <si>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</si>
  <si>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</si>
  <si>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</si>
  <si>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</si>
  <si>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</si>
  <si>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</si>
  <si>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</si>
  <si>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</si>
  <si>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</si>
  <si>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</si>
  <si>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</si>
  <si>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</si>
  <si>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</si>
  <si>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</si>
  <si>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</si>
  <si>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</si>
  <si>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</si>
  <si>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</si>
  <si>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</si>
  <si>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</si>
  <si>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</si>
  <si>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</si>
  <si>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</si>
  <si>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</si>
  <si>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</si>
  <si>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</si>
  <si>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</si>
  <si>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</si>
  <si>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</si>
  <si>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</si>
  <si>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</si>
  <si>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</si>
  <si>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</si>
  <si>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</si>
  <si>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</si>
  <si>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</si>
  <si>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</si>
  <si>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</si>
  <si>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</si>
  <si>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</si>
  <si>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</si>
  <si>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</si>
  <si>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</si>
  <si>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</si>
  <si>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</si>
  <si>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</si>
  <si>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</si>
  <si>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</si>
  <si>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</si>
  <si>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</si>
  <si>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</si>
  <si>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</si>
  <si>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</si>
  <si>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</si>
  <si>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</si>
  <si>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</si>
  <si>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</si>
  <si>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</si>
  <si>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</si>
  <si>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</si>
  <si>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</si>
  <si>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</si>
  <si>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</si>
  <si>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</si>
  <si>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</si>
  <si>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</si>
  <si>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</si>
  <si>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</si>
  <si>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</si>
  <si>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</si>
  <si>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</si>
  <si>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</si>
  <si>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</si>
  <si>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</si>
  <si>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</si>
  <si>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</si>
  <si>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</si>
  <si>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</si>
  <si>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</si>
  <si>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</si>
  <si>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</si>
  <si>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</si>
  <si>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</si>
  <si>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</si>
  <si>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</si>
  <si>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</si>
  <si>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</si>
  <si>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</si>
  <si>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</si>
  <si>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</si>
  <si>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</si>
  <si>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</si>
  <si>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</si>
  <si>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</si>
  <si>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</si>
  <si>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</si>
  <si>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</si>
  <si>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</si>
  <si>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</si>
  <si>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</si>
  <si>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</si>
  <si>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</si>
  <si>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</si>
  <si>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</si>
  <si>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</si>
  <si>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</si>
  <si>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</si>
  <si>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</si>
  <si>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</si>
  <si>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</si>
  <si>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</si>
  <si>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</si>
  <si>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</si>
  <si>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</si>
  <si>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</si>
  <si>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</si>
  <si>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</si>
  <si>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</si>
  <si>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</si>
  <si>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</si>
  <si>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</si>
  <si>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</si>
  <si>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</si>
  <si>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</si>
  <si>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</si>
  <si>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</si>
  <si>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</si>
  <si>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</si>
  <si>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</si>
  <si>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</si>
  <si>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</si>
  <si>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</si>
  <si>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</si>
  <si>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</si>
  <si>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</si>
  <si>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</si>
  <si>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</si>
  <si>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</si>
  <si>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</si>
  <si>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</si>
  <si>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</si>
  <si>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</si>
  <si>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</si>
  <si>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</si>
  <si>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</si>
  <si>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</si>
  <si>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</si>
  <si>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</si>
  <si>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</si>
  <si>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</si>
  <si>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</si>
  <si>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</si>
  <si>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</si>
  <si>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</si>
  <si>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</si>
  <si>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</si>
  <si>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</si>
  <si>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</si>
  <si>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</si>
  <si>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</si>
  <si>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</si>
  <si>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</si>
  <si>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</si>
  <si>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</si>
  <si>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</si>
  <si>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</si>
  <si>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</si>
  <si>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</si>
  <si>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</si>
  <si>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</si>
  <si>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</si>
  <si>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</si>
  <si>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</si>
  <si>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</si>
  <si>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</si>
  <si>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</si>
  <si>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</si>
  <si>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</si>
  <si>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</si>
  <si>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</si>
  <si>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</si>
  <si>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</si>
  <si>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</si>
  <si>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</si>
  <si>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</si>
  <si>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</si>
  <si>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</si>
  <si>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</si>
  <si>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</si>
  <si>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</si>
  <si>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</si>
  <si>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</si>
  <si>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</si>
  <si>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</si>
  <si>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</si>
  <si>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</si>
  <si>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</si>
  <si>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</si>
  <si>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</si>
  <si>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</si>
  <si>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</si>
  <si>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</si>
  <si>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</si>
  <si>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</si>
  <si>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</si>
  <si>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</si>
  <si>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</si>
  <si>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</si>
  <si>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</si>
  <si>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</si>
  <si>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</si>
  <si>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</si>
  <si>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</si>
  <si>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</si>
  <si>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</si>
  <si>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</si>
  <si>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</si>
  <si>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</si>
  <si>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</si>
  <si>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</si>
  <si>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</si>
  <si>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</si>
  <si>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</si>
  <si>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</si>
  <si>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</si>
  <si>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</si>
  <si>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</si>
  <si>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</si>
  <si>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</si>
  <si>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</si>
  <si>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</si>
  <si>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</si>
  <si>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</si>
  <si>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</si>
  <si>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</si>
  <si>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</si>
  <si>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</si>
  <si>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</si>
  <si>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</si>
  <si>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</si>
  <si>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</si>
  <si>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</si>
  <si>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</si>
  <si>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</si>
  <si>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</si>
  <si>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</si>
  <si>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</si>
  <si>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</si>
  <si>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</si>
  <si>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</si>
  <si>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</si>
  <si>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</si>
  <si>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</si>
  <si>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</si>
  <si>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</si>
  <si>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</si>
  <si>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</si>
  <si>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</si>
  <si>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</si>
  <si>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</si>
  <si>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</si>
  <si>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</si>
  <si>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</si>
  <si>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</si>
  <si>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</si>
  <si>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</si>
  <si>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</si>
  <si>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</si>
  <si>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</si>
  <si>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</si>
  <si>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</si>
  <si>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</si>
  <si>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</si>
  <si>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</si>
  <si>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</si>
  <si>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</si>
  <si>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</si>
  <si>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</si>
  <si>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</si>
  <si>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</si>
  <si>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</si>
  <si>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</si>
  <si>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</si>
  <si>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</si>
  <si>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</si>
  <si>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</si>
  <si>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</si>
  <si>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</si>
  <si>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</si>
  <si>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</si>
  <si>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</si>
  <si>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</si>
  <si>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</si>
  <si>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</si>
  <si>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</si>
  <si>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</si>
  <si>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</si>
  <si>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</si>
  <si>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</si>
  <si>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</si>
  <si>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</si>
  <si>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</si>
  <si>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</si>
  <si>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</si>
  <si>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</si>
  <si>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</si>
  <si>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</si>
  <si>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</si>
  <si>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</si>
  <si>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</si>
  <si>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</si>
  <si>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</si>
  <si>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</si>
  <si>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</si>
  <si>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</si>
  <si>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</si>
  <si>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</si>
  <si>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</si>
  <si>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</si>
  <si>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</si>
  <si>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</si>
  <si>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</si>
  <si>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</si>
  <si>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</si>
  <si>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</si>
  <si>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</si>
  <si>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</si>
  <si>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</si>
  <si>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</si>
  <si>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</si>
  <si>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</si>
  <si>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</si>
  <si>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</si>
  <si>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</si>
  <si>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</si>
  <si>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</si>
  <si>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</si>
  <si>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</si>
  <si>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</si>
  <si>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</si>
  <si>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</si>
  <si>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</si>
  <si>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</si>
  <si>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</si>
  <si>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</si>
  <si>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</si>
  <si>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</si>
  <si>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</si>
  <si>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</si>
  <si>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</si>
  <si>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</si>
  <si>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</si>
  <si>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</si>
  <si>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</si>
  <si>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</si>
  <si>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</si>
  <si>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</si>
  <si>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</si>
  <si>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</si>
  <si>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</si>
  <si>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</si>
  <si>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</si>
  <si>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</si>
  <si>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</si>
  <si>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</si>
  <si>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</si>
  <si>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</si>
  <si>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</si>
  <si>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</si>
  <si>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</si>
  <si>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</si>
  <si>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</si>
  <si>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</si>
  <si>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</si>
  <si>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</si>
  <si>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</si>
  <si>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</si>
  <si>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</si>
  <si>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</si>
  <si>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</si>
  <si>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</si>
  <si>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</si>
  <si>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</si>
  <si>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</si>
  <si>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</si>
  <si>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</si>
  <si>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</si>
  <si>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</si>
  <si>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</si>
  <si>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</si>
  <si>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</si>
  <si>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</si>
  <si>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</si>
  <si>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</si>
  <si>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</si>
  <si>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</si>
  <si>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</si>
  <si>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</si>
  <si>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</si>
  <si>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</si>
  <si>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</si>
  <si>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</si>
  <si>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</si>
  <si>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</si>
  <si>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</si>
  <si>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</si>
  <si>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</si>
  <si>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</si>
  <si>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</si>
  <si>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</si>
  <si>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</si>
  <si>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</si>
  <si>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</si>
  <si>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</si>
  <si>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</si>
  <si>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</si>
  <si>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</si>
  <si>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</si>
  <si>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</si>
  <si>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</si>
  <si>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</si>
  <si>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</si>
  <si>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</si>
  <si>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</si>
  <si>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</si>
  <si>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</si>
  <si>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</si>
  <si>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</si>
  <si>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</si>
  <si>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</si>
  <si>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</si>
  <si>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</si>
  <si>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</si>
  <si>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</si>
  <si>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</si>
  <si>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</si>
  <si>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</si>
  <si>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</si>
  <si>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</si>
  <si>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</si>
  <si>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</si>
  <si>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</si>
  <si>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</si>
  <si>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</si>
  <si>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</si>
  <si>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</si>
  <si>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</si>
  <si>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</si>
  <si>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</si>
  <si>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</si>
  <si>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</si>
  <si>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</si>
  <si>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</si>
  <si>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</si>
  <si>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</si>
  <si>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</si>
  <si>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</si>
  <si>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</si>
  <si>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</si>
  <si>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</si>
  <si>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</si>
  <si>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</si>
  <si>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</si>
  <si>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</si>
  <si>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</si>
  <si>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</si>
  <si>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</si>
  <si>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</si>
  <si>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</si>
  <si>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</si>
  <si>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</si>
  <si>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</si>
  <si>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</si>
  <si>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</si>
  <si>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</si>
  <si>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</si>
  <si>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</si>
  <si>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</si>
  <si>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</si>
  <si>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</si>
  <si>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</si>
  <si>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</si>
  <si>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</si>
  <si>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</si>
  <si>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</si>
  <si>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</si>
  <si>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</si>
  <si>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</si>
  <si>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</si>
  <si>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</si>
  <si>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</si>
  <si>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</si>
  <si>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</si>
  <si>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</si>
  <si>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</si>
  <si>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</si>
  <si>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</si>
  <si>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</si>
  <si>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</si>
  <si>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</si>
  <si>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</si>
  <si>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</si>
  <si>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</si>
  <si>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</si>
  <si>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</si>
  <si>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</si>
  <si>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</si>
  <si>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</si>
  <si>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</si>
  <si>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</si>
  <si>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</si>
  <si>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</si>
  <si>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</si>
  <si>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</si>
  <si>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</si>
  <si>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</si>
  <si>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</si>
  <si>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</si>
  <si>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</si>
  <si>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</si>
  <si>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</si>
  <si>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</si>
  <si>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</si>
  <si>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</si>
  <si>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</si>
  <si>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</si>
  <si>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</si>
  <si>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</si>
  <si>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</si>
  <si>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</si>
  <si>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</si>
  <si>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</si>
  <si>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</si>
  <si>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</si>
  <si>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</si>
  <si>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</si>
  <si>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</si>
  <si>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</si>
  <si>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</si>
  <si>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</si>
  <si>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</si>
  <si>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</si>
  <si>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</si>
  <si>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</si>
  <si>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</si>
  <si>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</si>
  <si>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</si>
  <si>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</si>
  <si>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</si>
  <si>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</si>
  <si>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</si>
  <si>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</si>
  <si>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</si>
  <si>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</si>
  <si>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</si>
  <si>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</si>
  <si>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</si>
  <si>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</si>
  <si>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</si>
  <si>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</si>
  <si>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</si>
  <si>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</si>
  <si>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</si>
  <si>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</si>
  <si>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</si>
  <si>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</si>
  <si>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</si>
  <si>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</si>
  <si>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</si>
  <si>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</si>
  <si>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</si>
  <si>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</si>
  <si>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</si>
  <si>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</si>
  <si>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</si>
  <si>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</si>
  <si>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</si>
  <si>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</si>
  <si>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</si>
  <si>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</si>
  <si>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</si>
  <si>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</si>
  <si>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</si>
  <si>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</si>
  <si>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</si>
  <si>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</si>
  <si>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</si>
  <si>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</si>
  <si>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</si>
  <si>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</si>
  <si>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</si>
  <si>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</si>
  <si>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</si>
  <si>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</si>
  <si>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</si>
  <si>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</si>
  <si>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</si>
  <si>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</si>
  <si>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</si>
  <si>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</si>
  <si>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</si>
  <si>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</si>
  <si>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</si>
  <si>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</si>
  <si>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</si>
  <si>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</si>
  <si>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</si>
  <si>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</si>
  <si>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</si>
  <si>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</si>
  <si>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</si>
  <si>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</si>
  <si>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</si>
  <si>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</si>
  <si>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</si>
  <si>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</si>
  <si>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</si>
  <si>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</si>
  <si>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</si>
  <si>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</si>
  <si>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</si>
  <si>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</si>
  <si>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</si>
  <si>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</si>
  <si>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</si>
  <si>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</si>
  <si>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</si>
  <si>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</si>
  <si>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</si>
  <si>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</si>
  <si>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</si>
  <si>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</si>
  <si>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</si>
  <si>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</si>
  <si>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</si>
  <si>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</si>
  <si>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</si>
  <si>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</si>
  <si>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</si>
  <si>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</si>
  <si>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</si>
  <si>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</si>
  <si>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</si>
  <si>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</si>
  <si>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</si>
  <si>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</si>
  <si>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</si>
  <si>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</si>
  <si>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</si>
  <si>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</si>
  <si>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</si>
  <si>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</si>
  <si>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</si>
  <si>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</si>
  <si>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</si>
  <si>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</si>
  <si>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</si>
  <si>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</si>
  <si>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</si>
  <si>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</si>
  <si>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</si>
  <si>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</si>
  <si>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</si>
  <si>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</si>
  <si>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</si>
  <si>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</si>
  <si>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</si>
  <si>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</si>
  <si>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</si>
  <si>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</si>
  <si>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</si>
  <si>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</si>
  <si>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</si>
  <si>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</si>
  <si>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</si>
  <si>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</si>
  <si>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</si>
  <si>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</si>
  <si>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</si>
  <si>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</si>
  <si>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</si>
  <si>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</si>
  <si>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</si>
  <si>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</si>
  <si>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</si>
  <si>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</si>
  <si>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</si>
  <si>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</si>
  <si>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</si>
  <si>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</si>
  <si>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</si>
  <si>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</si>
  <si>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</si>
  <si>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</si>
  <si>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</si>
  <si>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</si>
  <si>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</si>
  <si>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</si>
  <si>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</si>
  <si>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</si>
  <si>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</si>
  <si>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</si>
  <si>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</si>
  <si>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</si>
  <si>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</si>
  <si>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</si>
  <si>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</si>
  <si>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</si>
  <si>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</si>
  <si>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</si>
  <si>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</si>
  <si>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</si>
  <si>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</si>
  <si>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</si>
  <si>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</si>
  <si>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</si>
  <si>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</si>
  <si>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</si>
  <si>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</si>
  <si>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</si>
  <si>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</si>
  <si>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</si>
  <si>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</si>
  <si>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</si>
  <si>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</si>
  <si>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</si>
  <si>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</si>
  <si>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</si>
  <si>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</si>
  <si>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</si>
  <si>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</si>
  <si>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</si>
  <si>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</si>
  <si>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</si>
  <si>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</si>
  <si>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</si>
  <si>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</si>
  <si>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</si>
  <si>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</si>
  <si>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</si>
  <si>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</si>
  <si>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</si>
  <si>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</si>
  <si>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</si>
  <si>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</si>
  <si>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</si>
  <si>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</si>
  <si>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</si>
  <si>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</si>
  <si>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</si>
  <si>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</si>
  <si>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</si>
  <si>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</si>
  <si>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</si>
  <si>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</si>
  <si>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</si>
  <si>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</si>
  <si>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</si>
  <si>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</si>
  <si>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</si>
  <si>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</si>
  <si>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</si>
  <si>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</si>
  <si>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</si>
  <si>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</si>
  <si>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</si>
  <si>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</si>
  <si>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</si>
  <si>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</si>
  <si>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</si>
  <si>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</si>
  <si>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</si>
  <si>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</si>
  <si>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</si>
  <si>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</si>
  <si>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</si>
  <si>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</si>
  <si>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</si>
  <si>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</si>
  <si>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</si>
  <si>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</si>
  <si>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</si>
  <si>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</si>
  <si>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</si>
  <si>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</si>
  <si>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</si>
  <si>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</si>
  <si>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</si>
  <si>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</si>
  <si>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</si>
  <si>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</si>
  <si>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</si>
  <si>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</si>
  <si>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</si>
  <si>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</si>
  <si>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</si>
  <si>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</si>
  <si>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</si>
  <si>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</si>
  <si>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</si>
  <si>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</si>
  <si>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</si>
  <si>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</si>
  <si>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</si>
  <si>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</si>
  <si>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</si>
  <si>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</si>
  <si>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</si>
  <si>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</si>
  <si>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</si>
  <si>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</si>
  <si>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</si>
  <si>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</si>
  <si>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</si>
  <si>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</si>
  <si>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</si>
  <si>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</si>
  <si>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</si>
  <si>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</si>
  <si>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</si>
  <si>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</si>
  <si>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</si>
  <si>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</si>
  <si>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</si>
  <si>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</si>
  <si>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</si>
  <si>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</si>
  <si>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</si>
  <si>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</si>
  <si>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</si>
  <si>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</si>
  <si>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</si>
  <si>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</si>
  <si>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</si>
  <si>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</si>
  <si>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</si>
  <si>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</si>
  <si>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</si>
  <si>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</si>
  <si>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</si>
  <si>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</si>
  <si>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</si>
  <si>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</si>
  <si>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</si>
  <si>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</si>
  <si>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</si>
  <si>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</si>
  <si>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</si>
  <si>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</si>
  <si>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</si>
  <si>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</si>
  <si>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</si>
  <si>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</si>
  <si>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</si>
  <si>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</si>
  <si>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</si>
  <si>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</si>
  <si>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</si>
  <si>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</si>
  <si>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</si>
  <si>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</si>
  <si>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</si>
  <si>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</si>
  <si>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</si>
  <si>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</si>
  <si>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</si>
  <si>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</si>
  <si>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</si>
  <si>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</si>
  <si>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</si>
  <si>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</si>
  <si>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</si>
  <si>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</si>
  <si>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</si>
  <si>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</si>
  <si>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</si>
  <si>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</si>
  <si>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</si>
  <si>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</si>
  <si>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</si>
  <si>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</si>
  <si>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</si>
  <si>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</si>
  <si>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</si>
  <si>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</si>
  <si>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</si>
  <si>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</si>
  <si>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</si>
  <si>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</si>
  <si>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</si>
  <si>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</si>
  <si>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</si>
  <si>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</si>
  <si>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</si>
  <si>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</si>
  <si>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</si>
  <si>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</si>
  <si>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</si>
  <si>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</si>
  <si>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</si>
  <si>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</si>
  <si>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</si>
  <si>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</si>
  <si>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</si>
  <si>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</si>
  <si>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</si>
  <si>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</si>
  <si>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</si>
  <si>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</si>
  <si>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</si>
  <si>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</si>
  <si>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</si>
  <si>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</si>
  <si>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</si>
  <si>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</si>
  <si>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</si>
  <si>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</si>
  <si>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</si>
  <si>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</si>
  <si>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</si>
  <si>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</si>
  <si>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</si>
  <si>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</si>
  <si>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</si>
  <si>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</si>
  <si>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</si>
  <si>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</si>
  <si>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</si>
  <si>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</si>
  <si>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</si>
  <si>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</si>
  <si>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</si>
  <si>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</si>
  <si>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</si>
  <si>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</si>
  <si>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</si>
  <si>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</si>
  <si>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</si>
  <si>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</si>
  <si>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</si>
  <si>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</si>
  <si>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</si>
  <si>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</si>
  <si>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</si>
  <si>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</si>
  <si>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</si>
  <si>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</si>
  <si>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</si>
  <si>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</si>
  <si>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</si>
  <si>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</si>
  <si>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</si>
  <si>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</si>
  <si>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</si>
  <si>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</si>
  <si>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</si>
  <si>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</si>
  <si>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</si>
  <si>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</si>
  <si>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</si>
  <si>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</si>
  <si>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</si>
  <si>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</si>
  <si>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</si>
  <si>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</si>
  <si>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</si>
  <si>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</si>
  <si>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</si>
  <si>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</si>
  <si>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</si>
  <si>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</si>
  <si>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</si>
  <si>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</si>
  <si>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</si>
  <si>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</si>
  <si>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</si>
  <si>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</si>
  <si>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</si>
  <si>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</si>
  <si>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</si>
  <si>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</si>
  <si>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</si>
  <si>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</si>
  <si>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</si>
  <si>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</si>
  <si>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</si>
  <si>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</si>
  <si>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</si>
  <si>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</si>
  <si>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</si>
  <si>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</si>
  <si>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</si>
  <si>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</si>
  <si>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</si>
  <si>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</si>
  <si>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</si>
  <si>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</si>
  <si>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</si>
  <si>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</si>
  <si>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</si>
  <si>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</si>
  <si>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</si>
  <si>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</si>
  <si>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</si>
  <si>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</si>
  <si>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</si>
  <si>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</si>
  <si>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</si>
  <si>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</si>
  <si>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</si>
  <si>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</si>
  <si>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</si>
  <si>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</si>
  <si>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</si>
  <si>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</si>
  <si>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</si>
  <si>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</si>
  <si>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</si>
  <si>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</si>
  <si>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</si>
  <si>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</si>
  <si>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</si>
  <si>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</si>
  <si>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</si>
  <si>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</si>
  <si>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</si>
  <si>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</si>
  <si>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</si>
  <si>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</si>
  <si>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</si>
  <si>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</si>
  <si>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</si>
  <si>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</si>
  <si>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</si>
  <si>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</si>
  <si>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</si>
  <si>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</si>
  <si>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</si>
  <si>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</si>
  <si>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</si>
  <si>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</si>
  <si>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</si>
  <si>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</si>
  <si>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</si>
  <si>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</si>
  <si>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</si>
  <si>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</si>
  <si>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</si>
  <si>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</si>
  <si>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</si>
  <si>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</si>
  <si>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</si>
  <si>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</si>
  <si>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</si>
  <si>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</si>
  <si>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</si>
  <si>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</si>
  <si>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</si>
  <si>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</si>
  <si>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</si>
  <si>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</si>
  <si>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</si>
  <si>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</si>
  <si>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</si>
  <si>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</si>
  <si>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</si>
  <si>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</si>
  <si>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</si>
  <si>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</si>
  <si>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</si>
  <si>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</si>
  <si>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</si>
  <si>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</si>
  <si>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</si>
  <si>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</si>
  <si>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</si>
  <si>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</si>
  <si>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</si>
  <si>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</si>
  <si>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</si>
  <si>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</si>
  <si>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</si>
  <si>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</si>
  <si>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</si>
  <si>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</si>
  <si>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</si>
  <si>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</si>
  <si>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</si>
  <si>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</si>
  <si>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</si>
  <si>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</si>
  <si>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</si>
  <si>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</si>
  <si>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</si>
  <si>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</si>
  <si>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</si>
  <si>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</si>
  <si>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</si>
  <si>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</si>
  <si>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</si>
  <si>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</si>
  <si>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</si>
  <si>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</si>
  <si>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</si>
  <si>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</si>
  <si>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</si>
  <si>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</si>
  <si>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</si>
  <si>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</si>
  <si>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</si>
  <si>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</si>
  <si>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</si>
  <si>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</si>
  <si>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</si>
  <si>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</si>
  <si>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</si>
  <si>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</si>
  <si>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</si>
  <si>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</si>
  <si>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</si>
  <si>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</si>
  <si>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</si>
  <si>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</si>
  <si>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</si>
  <si>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</si>
  <si>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</si>
  <si>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</si>
  <si>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</si>
  <si>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</si>
  <si>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</si>
  <si>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</si>
  <si>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</si>
  <si>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</si>
  <si>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</si>
  <si>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</si>
  <si>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</si>
  <si>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</si>
  <si>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</si>
  <si>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</si>
  <si>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</si>
  <si>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</si>
  <si>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</si>
  <si>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</si>
  <si>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</si>
  <si>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</si>
  <si>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</si>
  <si>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</si>
  <si>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</si>
  <si>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</si>
  <si>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</si>
  <si>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</si>
  <si>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</si>
  <si>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</si>
  <si>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</si>
  <si>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</si>
  <si>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</si>
  <si>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</si>
  <si>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</si>
  <si>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</si>
  <si>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</si>
  <si>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</si>
  <si>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</si>
  <si>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</si>
  <si>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</si>
  <si>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</si>
  <si>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</si>
  <si>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</si>
  <si>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</si>
  <si>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</si>
  <si>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</si>
  <si>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</si>
  <si>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</si>
  <si>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</si>
  <si>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</si>
  <si>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</si>
  <si>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</si>
  <si>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</si>
  <si>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</si>
  <si>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</si>
  <si>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</si>
  <si>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</si>
  <si>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</si>
  <si>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</si>
  <si>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</si>
  <si>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</si>
  <si>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</si>
  <si>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</si>
  <si>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</si>
  <si>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</si>
  <si>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</si>
  <si>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</si>
  <si>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</si>
  <si>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</si>
  <si>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</si>
  <si>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</si>
  <si>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</si>
  <si>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</si>
  <si>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</si>
  <si>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</si>
  <si>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</si>
  <si>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</si>
  <si>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</si>
  <si>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</si>
  <si>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</si>
  <si>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</si>
  <si>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</si>
  <si>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</si>
  <si>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</si>
  <si>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</si>
  <si>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</si>
  <si>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</si>
  <si>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</si>
  <si>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</si>
  <si>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</si>
  <si>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</si>
  <si>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</si>
  <si>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</si>
  <si>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</si>
  <si>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</si>
  <si>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</si>
  <si>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</si>
  <si>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</si>
  <si>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</si>
  <si>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</si>
  <si>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</si>
  <si>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</si>
  <si>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</si>
  <si>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</si>
  <si>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</si>
  <si>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</si>
  <si>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</si>
  <si>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</si>
  <si>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</si>
  <si>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</si>
  <si>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</si>
  <si>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</si>
  <si>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</si>
  <si>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</si>
  <si>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</si>
  <si>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</si>
  <si>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</si>
  <si>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</si>
  <si>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</si>
  <si>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</si>
  <si>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</si>
  <si>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</si>
  <si>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</si>
  <si>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</si>
  <si>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</si>
  <si>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</si>
  <si>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</si>
  <si>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</si>
  <si>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</si>
  <si>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</si>
  <si>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</si>
  <si>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</si>
  <si>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</si>
  <si>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</si>
  <si>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</si>
  <si>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</si>
  <si>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</si>
  <si>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</si>
  <si>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</si>
  <si>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</si>
  <si>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</si>
  <si>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</si>
  <si>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</si>
  <si>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</si>
  <si>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</si>
  <si>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</si>
  <si>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</si>
  <si>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</si>
  <si>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</si>
  <si>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</si>
  <si>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</si>
  <si>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</si>
  <si>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</si>
  <si>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</si>
  <si>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</si>
  <si>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</si>
  <si>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</si>
  <si>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</si>
  <si>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</si>
  <si>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</si>
  <si>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</si>
  <si>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</si>
  <si>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</si>
  <si>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</si>
  <si>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</si>
  <si>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</si>
  <si>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</si>
  <si>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</si>
  <si>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</si>
  <si>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</si>
  <si>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</si>
  <si>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</si>
  <si>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</si>
  <si>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</si>
  <si>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</si>
  <si>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</si>
  <si>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</si>
  <si>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</si>
  <si>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</si>
  <si>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</si>
  <si>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</si>
  <si>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</si>
  <si>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</si>
  <si>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</si>
  <si>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</si>
  <si>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</si>
  <si>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</si>
  <si>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</si>
  <si>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</si>
  <si>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</si>
  <si>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</si>
  <si>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</si>
  <si>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</si>
  <si>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</si>
  <si>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</si>
  <si>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</si>
  <si>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</si>
  <si>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</si>
  <si>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</si>
  <si>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</si>
  <si>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</si>
  <si>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</si>
  <si>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</si>
  <si>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</si>
  <si>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</si>
  <si>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</si>
  <si>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</si>
  <si>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</si>
  <si>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</si>
  <si>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</si>
  <si>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</si>
  <si>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</si>
  <si>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</si>
  <si>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</si>
  <si>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</si>
  <si>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</si>
  <si>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</si>
  <si>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</si>
  <si>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</si>
  <si>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</si>
  <si>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</si>
  <si>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</si>
  <si>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</si>
  <si>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</si>
  <si>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</si>
  <si>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</si>
  <si>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</si>
  <si>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</si>
  <si>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</si>
  <si>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</si>
  <si>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</si>
  <si>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</si>
  <si>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</si>
  <si>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</si>
  <si>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</si>
  <si>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</si>
  <si>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</si>
  <si>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</si>
  <si>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</si>
  <si>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</si>
  <si>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</si>
  <si>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</si>
  <si>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</si>
  <si>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</si>
  <si>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</si>
  <si>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</si>
  <si>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</si>
  <si>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</si>
  <si>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</si>
  <si>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</si>
  <si>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</si>
  <si>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</si>
  <si>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</si>
  <si>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</si>
  <si>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</si>
  <si>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</si>
  <si>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</si>
  <si>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</si>
  <si>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</si>
  <si>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</si>
  <si>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</si>
  <si>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</si>
  <si>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</si>
  <si>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</si>
  <si>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</si>
  <si>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</si>
  <si>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</si>
  <si>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</si>
  <si>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</si>
  <si>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</si>
  <si>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</si>
  <si>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</si>
  <si>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</si>
  <si>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</si>
  <si>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</si>
  <si>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</si>
  <si>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</si>
  <si>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</si>
  <si>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</si>
  <si>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</si>
  <si>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</si>
  <si>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</si>
  <si>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</si>
  <si>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</si>
  <si>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</si>
  <si>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</si>
  <si>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</si>
  <si>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</si>
  <si>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</si>
  <si>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</si>
  <si>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</si>
  <si>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</si>
  <si>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</si>
  <si>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</si>
  <si>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</si>
  <si>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</si>
  <si>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</si>
  <si>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</si>
  <si>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</si>
  <si>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</si>
  <si>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</si>
  <si>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</si>
  <si>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</si>
  <si>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</si>
  <si>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</si>
  <si>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</si>
  <si>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</si>
  <si>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</si>
  <si>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</si>
  <si>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</si>
  <si>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</si>
  <si>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</si>
  <si>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</si>
  <si>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</si>
  <si>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</si>
  <si>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</si>
  <si>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</si>
  <si>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</si>
  <si>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</si>
  <si>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</si>
  <si>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</si>
  <si>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</si>
  <si>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</si>
  <si>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</si>
  <si>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</si>
  <si>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</si>
  <si>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</si>
  <si>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</si>
  <si>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</si>
  <si>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</si>
  <si>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</si>
  <si>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</si>
  <si>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</si>
  <si>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</si>
  <si>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</si>
  <si>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</si>
  <si>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</si>
  <si>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</si>
  <si>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</si>
  <si>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</si>
  <si>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</si>
  <si>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</si>
  <si>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</si>
  <si>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</si>
  <si>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</si>
  <si>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</si>
  <si>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</si>
  <si>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</si>
  <si>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</si>
  <si>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</si>
  <si>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</si>
  <si>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</si>
  <si>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</si>
  <si>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</si>
  <si>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</si>
  <si>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</si>
  <si>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</si>
  <si>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</si>
  <si>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</si>
  <si>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</si>
  <si>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</si>
  <si>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</si>
  <si>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</si>
  <si>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</si>
  <si>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</si>
  <si>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</si>
  <si>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</si>
  <si>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</si>
  <si>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</si>
  <si>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</si>
  <si>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</si>
  <si>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</si>
  <si>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</si>
  <si>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</si>
  <si>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</si>
  <si>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</si>
  <si>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</si>
  <si>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</si>
  <si>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</si>
  <si>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</si>
  <si>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</si>
  <si>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</si>
  <si>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</si>
  <si>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</si>
  <si>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</si>
  <si>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</si>
  <si>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</si>
  <si>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</si>
  <si>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</si>
  <si>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</si>
  <si>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</si>
  <si>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</si>
  <si>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</si>
  <si>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</si>
  <si>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</si>
  <si>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</si>
  <si>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</si>
  <si>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</si>
  <si>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</si>
  <si>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</si>
  <si>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</si>
  <si>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</si>
  <si>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</si>
  <si>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</si>
  <si>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</si>
  <si>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</si>
  <si>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</si>
  <si>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</si>
  <si>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</si>
  <si>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</si>
  <si>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</si>
  <si>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</si>
  <si>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</si>
  <si>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</si>
  <si>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</si>
  <si>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</si>
  <si>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</si>
  <si>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</si>
  <si>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</si>
  <si>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</si>
  <si>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</si>
  <si>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</si>
  <si>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</si>
  <si>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</si>
  <si>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</si>
  <si>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</si>
  <si>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</si>
  <si>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</si>
  <si>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</si>
  <si>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</si>
  <si>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</si>
  <si>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</si>
  <si>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</si>
  <si>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</si>
  <si>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</si>
  <si>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</si>
  <si>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</si>
  <si>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</si>
  <si>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</si>
  <si>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</si>
  <si>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</si>
  <si>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</si>
  <si>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</si>
  <si>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</si>
  <si>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</si>
  <si>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</si>
  <si>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</si>
  <si>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</si>
  <si>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</si>
  <si>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</si>
  <si>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</si>
  <si>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</si>
  <si>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</si>
  <si>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</si>
  <si>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</si>
  <si>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</si>
  <si>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</si>
  <si>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</si>
  <si>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</si>
  <si>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</si>
  <si>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</si>
  <si>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</si>
  <si>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</si>
  <si>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</si>
  <si>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</si>
  <si>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</si>
  <si>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</si>
  <si>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</si>
  <si>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</si>
  <si>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</si>
  <si>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</si>
  <si>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</si>
  <si>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</si>
  <si>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</si>
  <si>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</si>
  <si>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</si>
  <si>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</si>
  <si>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</si>
  <si>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</si>
  <si>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</si>
  <si>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</si>
  <si>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</si>
  <si>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</si>
  <si>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</si>
  <si>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</si>
  <si>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</si>
  <si>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</si>
  <si>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</si>
  <si>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</si>
  <si>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</si>
  <si>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</si>
  <si>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</si>
  <si>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</si>
  <si>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</si>
  <si>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</si>
  <si>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</si>
  <si>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</si>
  <si>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</si>
  <si>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</si>
  <si>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</si>
  <si>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</si>
  <si>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</si>
  <si>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</si>
  <si>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</si>
  <si>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</si>
  <si>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</si>
  <si>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</si>
  <si>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</si>
  <si>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</si>
  <si>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</si>
  <si>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</si>
  <si>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</si>
  <si>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</si>
  <si>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</si>
  <si>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</si>
  <si>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</si>
  <si>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</si>
  <si>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</si>
  <si>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</si>
  <si>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</si>
  <si>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</si>
  <si>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</si>
  <si>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</si>
  <si>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</si>
  <si>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</si>
  <si>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</si>
  <si>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</si>
  <si>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</si>
  <si>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</si>
  <si>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</si>
  <si>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</si>
  <si>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</si>
  <si>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</si>
  <si>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</si>
  <si>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</si>
  <si>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</si>
  <si>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</si>
  <si>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</si>
  <si>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</si>
  <si>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</si>
  <si>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</si>
  <si>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</si>
  <si>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</si>
  <si>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</si>
  <si>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</si>
  <si>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</si>
  <si>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</si>
  <si>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</si>
  <si>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</si>
  <si>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</si>
  <si>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</si>
  <si>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</si>
  <si>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</si>
  <si>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</si>
  <si>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</si>
  <si>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</si>
  <si>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</si>
  <si>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</si>
  <si>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</si>
  <si>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</si>
  <si>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</si>
  <si>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</si>
  <si>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</si>
  <si>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</si>
  <si>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</si>
  <si>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</si>
  <si>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</si>
  <si>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</si>
  <si>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</si>
  <si>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</si>
  <si>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</si>
  <si>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</si>
  <si>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</si>
  <si>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</si>
  <si>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</si>
  <si>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</si>
  <si>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</si>
  <si>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</si>
  <si>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</si>
  <si>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</si>
  <si>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</si>
  <si>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</si>
  <si>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</si>
  <si>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</si>
  <si>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</si>
  <si>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</si>
  <si>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</si>
  <si>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</si>
  <si>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</si>
  <si>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</si>
  <si>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</si>
  <si>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</si>
  <si>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</si>
  <si>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</si>
  <si>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</si>
  <si>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</si>
  <si>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</si>
  <si>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</si>
  <si>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</si>
  <si>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</si>
  <si>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</si>
  <si>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</si>
  <si>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</si>
  <si>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</si>
  <si>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</si>
  <si>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</si>
  <si>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</si>
  <si>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</si>
  <si>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</si>
  <si>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</si>
  <si>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</si>
  <si>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</si>
  <si>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</si>
  <si>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</si>
  <si>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</si>
  <si>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</si>
  <si>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</si>
  <si>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</si>
  <si>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</si>
  <si>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</si>
  <si>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</si>
  <si>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</si>
  <si>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</si>
  <si>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</si>
  <si>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</si>
  <si>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</si>
  <si>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</si>
  <si>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</si>
  <si>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</si>
  <si>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</si>
  <si>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</si>
  <si>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</si>
  <si>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</si>
  <si>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</si>
  <si>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</si>
  <si>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</si>
  <si>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</si>
  <si>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</si>
  <si>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</si>
  <si>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</si>
  <si>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</si>
  <si>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</si>
  <si>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</si>
  <si>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</si>
  <si>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</si>
  <si>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</si>
  <si>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</si>
  <si>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</si>
  <si>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</si>
  <si>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</si>
  <si>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</si>
  <si>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</si>
  <si>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</si>
  <si>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</si>
  <si>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</si>
  <si>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</si>
  <si>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</si>
  <si>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</si>
  <si>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</si>
  <si>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</si>
  <si>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</si>
  <si>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</si>
  <si>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</si>
  <si>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</si>
  <si>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</si>
  <si>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</si>
  <si>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</si>
  <si>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</si>
  <si>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</si>
  <si>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</si>
  <si>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</si>
  <si>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</si>
  <si>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</si>
  <si>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</si>
  <si>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</si>
  <si>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</si>
  <si>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</si>
  <si>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</si>
  <si>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</si>
  <si>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</si>
  <si>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</si>
  <si>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</si>
  <si>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</si>
  <si>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</si>
  <si>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</si>
  <si>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</si>
  <si>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</si>
  <si>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</si>
  <si>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</si>
  <si>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</si>
  <si>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</si>
  <si>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</si>
  <si>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</si>
  <si>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</si>
  <si>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</si>
  <si>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</si>
  <si>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</si>
  <si>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</si>
  <si>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</si>
  <si>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</si>
  <si>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</si>
  <si>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</si>
  <si>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</si>
  <si>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</si>
  <si>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</si>
  <si>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</si>
  <si>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</si>
  <si>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</si>
  <si>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</si>
  <si>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</si>
  <si>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</si>
  <si>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</si>
  <si>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</si>
  <si>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</si>
  <si>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</si>
  <si>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</si>
  <si>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</si>
  <si>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</si>
  <si>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</si>
  <si>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</si>
  <si>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</si>
  <si>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</si>
  <si>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</si>
  <si>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</si>
  <si>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</si>
  <si>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</si>
  <si>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</si>
  <si>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</si>
  <si>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</si>
  <si>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</si>
  <si>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</si>
  <si>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</si>
  <si>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</si>
  <si>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</si>
  <si>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</si>
  <si>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</si>
  <si>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</si>
  <si>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</si>
  <si>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</si>
  <si>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</si>
  <si>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</si>
  <si>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</si>
  <si>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</si>
  <si>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</si>
  <si>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</si>
  <si>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</si>
  <si>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</si>
  <si>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</si>
  <si>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</si>
  <si>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</si>
  <si>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</si>
  <si>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</si>
  <si>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</si>
  <si>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</si>
  <si>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</si>
  <si>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</si>
  <si>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</si>
  <si>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</si>
  <si>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</si>
  <si>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</si>
  <si>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</si>
  <si>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</si>
  <si>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</si>
  <si>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</si>
  <si>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</si>
  <si>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</si>
  <si>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</si>
  <si>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</si>
  <si>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</si>
  <si>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</si>
  <si>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</si>
  <si>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</si>
  <si>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</si>
  <si>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</si>
  <si>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</si>
  <si>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</si>
  <si>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</si>
  <si>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</si>
  <si>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</si>
  <si>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</si>
  <si>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</si>
  <si>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</si>
  <si>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</si>
  <si>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</si>
  <si>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</si>
  <si>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</si>
  <si>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</si>
  <si>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</si>
  <si>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</si>
  <si>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</si>
  <si>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</si>
  <si>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</si>
  <si>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</si>
  <si>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</si>
  <si>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</si>
  <si>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</si>
  <si>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</si>
  <si>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</si>
  <si>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</si>
  <si>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</si>
  <si>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</si>
  <si>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</si>
  <si>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</si>
  <si>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</si>
  <si>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</si>
  <si>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</si>
  <si>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</si>
  <si>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</si>
  <si>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</si>
  <si>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</si>
  <si>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</si>
  <si>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</si>
  <si>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</si>
  <si>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</si>
  <si>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</si>
  <si>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</si>
  <si>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</si>
  <si>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</si>
  <si>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</si>
  <si>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</si>
  <si>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</si>
  <si>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</si>
  <si>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</si>
  <si>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</si>
  <si>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</si>
  <si>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</si>
  <si>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</si>
  <si>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</si>
  <si>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</si>
  <si>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</si>
  <si>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</si>
  <si>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</si>
  <si>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</si>
  <si>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</si>
  <si>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</si>
  <si>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</si>
  <si>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</si>
  <si>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</si>
  <si>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</si>
  <si>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</si>
  <si>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</si>
  <si>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</si>
  <si>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</si>
  <si>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</si>
  <si>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</si>
  <si>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</si>
  <si>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</si>
  <si>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</si>
  <si>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</si>
  <si>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</si>
  <si>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</si>
  <si>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</si>
  <si>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</si>
  <si>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</si>
  <si>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</si>
  <si>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</si>
  <si>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</si>
  <si>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</si>
  <si>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</si>
  <si>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</si>
  <si>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</si>
  <si>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</si>
  <si>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</si>
  <si>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</si>
  <si>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</si>
  <si>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</si>
  <si>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</si>
  <si>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</si>
  <si>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</si>
  <si>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</si>
  <si>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</si>
  <si>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</si>
  <si>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</si>
  <si>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</si>
  <si>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</si>
  <si>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</si>
  <si>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</si>
  <si>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</si>
  <si>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</si>
  <si>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</si>
  <si>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</si>
  <si>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</si>
  <si>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</si>
  <si>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</si>
  <si>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</si>
  <si>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</si>
  <si>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</si>
  <si>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</si>
  <si>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</si>
  <si>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</si>
  <si>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</si>
  <si>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</si>
  <si>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</si>
  <si>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</si>
  <si>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</si>
  <si>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</si>
  <si>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</si>
  <si>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</si>
  <si>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</si>
  <si>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</si>
  <si>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</si>
  <si>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</si>
  <si>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</si>
  <si>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</si>
  <si>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</si>
  <si>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</si>
  <si>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</si>
  <si>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</si>
  <si>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</si>
  <si>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</si>
  <si>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</si>
  <si>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</si>
  <si>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</si>
  <si>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</si>
  <si>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</si>
  <si>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</si>
  <si>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</si>
  <si>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</si>
  <si>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</si>
  <si>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</si>
  <si>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</si>
  <si>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</si>
  <si>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</si>
  <si>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</si>
  <si>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</si>
  <si>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</si>
  <si>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</si>
  <si>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</si>
  <si>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</si>
  <si>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</si>
  <si>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</si>
  <si>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</si>
  <si>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</si>
  <si>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</si>
  <si>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</si>
  <si>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</si>
  <si>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</si>
  <si>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</si>
  <si>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</si>
  <si>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</si>
  <si>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</si>
  <si>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</si>
  <si>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</si>
  <si>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</si>
  <si>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</si>
  <si>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</si>
  <si>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</si>
  <si>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</si>
  <si>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</si>
  <si>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</si>
  <si>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</si>
  <si>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</si>
  <si>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</si>
  <si>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</si>
  <si>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</si>
  <si>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</si>
  <si>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</si>
  <si>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</si>
  <si>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</si>
  <si>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</si>
  <si>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</si>
  <si>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</si>
  <si>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</si>
  <si>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</si>
  <si>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</si>
  <si>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</si>
  <si>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</si>
  <si>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</si>
  <si>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</si>
  <si>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</si>
  <si>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</si>
  <si>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</si>
  <si>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</si>
  <si>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</si>
  <si>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</si>
  <si>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</si>
  <si>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</si>
  <si>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</si>
  <si>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</si>
  <si>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</si>
  <si>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</si>
  <si>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</si>
  <si>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</si>
  <si>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</si>
  <si>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</si>
  <si>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</si>
  <si>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</si>
  <si>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</si>
  <si>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</si>
  <si>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</si>
  <si>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</si>
  <si>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</si>
  <si>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</si>
  <si>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</si>
  <si>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</si>
  <si>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</si>
  <si>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</si>
  <si>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</si>
  <si>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</si>
  <si>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</si>
  <si>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</si>
  <si>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</si>
  <si>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</si>
  <si>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</si>
  <si>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</si>
  <si>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</si>
  <si>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</si>
  <si>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</si>
  <si>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</si>
  <si>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</si>
  <si>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</si>
  <si>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</si>
  <si>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</si>
  <si>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</si>
  <si>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</si>
  <si>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</si>
  <si>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</si>
  <si>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</si>
  <si>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</si>
  <si>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</si>
  <si>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</si>
  <si>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</si>
  <si>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</si>
  <si>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</si>
  <si>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</si>
  <si>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</si>
  <si>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</si>
  <si>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</si>
  <si>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</si>
  <si>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</si>
  <si>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</si>
  <si>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</si>
  <si>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</si>
  <si>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</si>
  <si>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</si>
  <si>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</si>
  <si>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</si>
  <si>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</si>
  <si>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</si>
  <si>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</si>
  <si>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</si>
  <si>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</si>
  <si>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</si>
  <si>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</si>
  <si>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</si>
  <si>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</si>
  <si>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</si>
  <si>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</si>
  <si>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</si>
  <si>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</si>
  <si>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</si>
  <si>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</si>
  <si>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</si>
  <si>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</si>
  <si>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</si>
  <si>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</si>
  <si>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</si>
  <si>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</si>
  <si>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</si>
  <si>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</si>
  <si>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</si>
  <si>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</si>
  <si>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</si>
  <si>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</si>
  <si>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</si>
  <si>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</si>
  <si>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</si>
  <si>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</si>
  <si>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</si>
  <si>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</si>
  <si>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</si>
  <si>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</si>
  <si>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</si>
  <si>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</si>
  <si>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</si>
  <si>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</si>
  <si>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</si>
  <si>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</si>
  <si>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</si>
  <si>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</si>
  <si>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</si>
  <si>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</si>
  <si>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</si>
  <si>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</si>
  <si>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</si>
  <si>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</si>
  <si>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</si>
  <si>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</si>
  <si>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</si>
  <si>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</si>
  <si>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</si>
  <si>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</si>
  <si>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</si>
  <si>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</si>
  <si>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</si>
  <si>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</si>
  <si>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</si>
  <si>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</si>
  <si>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</si>
  <si>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</si>
  <si>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</si>
  <si>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</si>
  <si>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</si>
  <si>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</si>
  <si>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</si>
  <si>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</si>
  <si>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</si>
  <si>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</si>
  <si>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</si>
  <si>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</si>
  <si>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</si>
  <si>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</si>
  <si>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</si>
  <si>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</si>
  <si>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</si>
  <si>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</si>
  <si>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</si>
  <si>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</si>
  <si>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</si>
  <si>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</si>
  <si>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</si>
  <si>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</si>
  <si>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</si>
  <si>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</si>
  <si>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</si>
  <si>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</si>
  <si>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</si>
  <si>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</si>
  <si>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</si>
  <si>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</si>
  <si>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</si>
  <si>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</si>
  <si>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</si>
  <si>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</si>
  <si>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</si>
  <si>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</si>
  <si>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</si>
  <si>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</si>
  <si>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</si>
  <si>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</si>
  <si>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</si>
  <si>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</si>
  <si>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</si>
  <si>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</si>
  <si>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</si>
  <si>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</si>
  <si>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</si>
  <si>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</si>
  <si>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</si>
  <si>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</si>
  <si>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</si>
  <si>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</si>
  <si>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</si>
  <si>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</si>
  <si>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</si>
  <si>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</si>
  <si>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</si>
  <si>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</si>
  <si>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</si>
  <si>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</si>
  <si>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</si>
  <si>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</si>
  <si>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</si>
  <si>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</si>
  <si>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</si>
  <si>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</si>
  <si>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</si>
  <si>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</si>
  <si>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</si>
  <si>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</si>
  <si>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</si>
  <si>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</si>
  <si>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</si>
  <si>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</si>
  <si>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</si>
  <si>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</si>
  <si>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</si>
  <si>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</si>
  <si>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</si>
  <si>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</si>
  <si>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</si>
  <si>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</si>
  <si>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</si>
  <si>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</si>
  <si>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</si>
  <si>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</si>
  <si>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</si>
  <si>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</si>
  <si>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</si>
  <si>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</si>
  <si>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</si>
  <si>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</si>
  <si>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</si>
  <si>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</si>
  <si>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</si>
  <si>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</si>
  <si>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</si>
  <si>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</si>
  <si>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</si>
  <si>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</si>
  <si>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</si>
  <si>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</si>
  <si>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</si>
  <si>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</si>
  <si>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</si>
  <si>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</si>
  <si>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</si>
  <si>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</si>
  <si>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</si>
  <si>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</si>
  <si>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</si>
  <si>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</si>
  <si>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</si>
  <si>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</si>
  <si>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</si>
  <si>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</si>
  <si>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</si>
  <si>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</si>
  <si>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</si>
  <si>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</si>
  <si>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</si>
  <si>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</si>
  <si>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</si>
  <si>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</si>
  <si>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</si>
  <si>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</si>
  <si>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</si>
  <si>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</si>
  <si>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</si>
  <si>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</si>
  <si>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</si>
  <si>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</si>
  <si>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</si>
  <si>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</si>
  <si>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</si>
  <si>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</si>
  <si>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</si>
  <si>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</si>
  <si>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</si>
  <si>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</si>
  <si>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</si>
  <si>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</si>
  <si>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</si>
  <si>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</si>
  <si>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</si>
  <si>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</si>
  <si>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</si>
  <si>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</si>
  <si>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</si>
  <si>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</si>
  <si>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</si>
  <si>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</si>
  <si>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</si>
  <si>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</si>
  <si>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</si>
  <si>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</si>
  <si>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</si>
  <si>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</si>
  <si>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</si>
  <si>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</si>
  <si>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</si>
  <si>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</si>
  <si>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</si>
  <si>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</si>
  <si>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</si>
  <si>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</si>
  <si>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</si>
  <si>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</si>
  <si>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</si>
  <si>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</si>
  <si>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</si>
  <si>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</si>
  <si>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</si>
  <si>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</si>
  <si>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</si>
  <si>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</si>
  <si>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</si>
  <si>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</si>
  <si>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</si>
  <si>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</si>
  <si>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</si>
  <si>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</si>
  <si>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</si>
  <si>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</si>
  <si>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</si>
  <si>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</si>
  <si>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</si>
  <si>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</si>
  <si>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</si>
  <si>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</si>
  <si>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</si>
  <si>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</si>
  <si>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</si>
  <si>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</si>
  <si>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</si>
  <si>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</si>
  <si>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</si>
  <si>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</si>
  <si>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</si>
  <si>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</si>
  <si>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</si>
  <si>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</si>
  <si>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</si>
  <si>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</si>
  <si>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</si>
  <si>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</si>
  <si>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</si>
  <si>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</si>
  <si>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</si>
  <si>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</si>
  <si>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</si>
  <si>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</si>
  <si>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</si>
  <si>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</si>
  <si>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</si>
  <si>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</si>
  <si>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</si>
  <si>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</si>
  <si>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</si>
  <si>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</si>
  <si>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</si>
  <si>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</si>
  <si>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</si>
  <si>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</si>
  <si>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</si>
  <si>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</si>
  <si>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</si>
  <si>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</si>
  <si>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</si>
  <si>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</si>
  <si>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</si>
  <si>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</si>
  <si>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</si>
  <si>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</si>
  <si>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</si>
  <si>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</si>
  <si>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</si>
  <si>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</si>
  <si>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</si>
  <si>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</si>
  <si>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</si>
  <si>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</si>
  <si>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</si>
  <si>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</si>
  <si>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</si>
  <si>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</si>
  <si>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</si>
  <si>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</si>
  <si>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</si>
  <si>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</si>
  <si>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</si>
  <si>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</si>
  <si>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</si>
  <si>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</si>
  <si>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</si>
  <si>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</si>
  <si>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</si>
  <si>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</si>
  <si>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</si>
  <si>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</si>
  <si>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</si>
  <si>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</si>
  <si>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</si>
  <si>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</si>
  <si>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</si>
  <si>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</si>
  <si>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</si>
  <si>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</si>
  <si>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</si>
  <si>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</si>
  <si>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</si>
  <si>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</si>
  <si>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</si>
  <si>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</si>
  <si>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</si>
  <si>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</si>
  <si>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</si>
  <si>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</si>
  <si>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</si>
  <si>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</si>
  <si>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</si>
  <si>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</si>
  <si>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</si>
  <si>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</si>
  <si>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</si>
  <si>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</si>
  <si>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</si>
  <si>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</si>
  <si>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</si>
  <si>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</si>
  <si>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</si>
  <si>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</si>
  <si>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</si>
  <si>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</si>
  <si>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</si>
  <si>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</si>
  <si>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</si>
  <si>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</si>
  <si>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</si>
  <si>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</si>
  <si>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</si>
  <si>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</si>
  <si>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</si>
  <si>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</si>
  <si>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</si>
  <si>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</si>
  <si>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</si>
  <si>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</si>
  <si>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</si>
  <si>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</si>
  <si>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</si>
  <si>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</si>
  <si>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</si>
  <si>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</si>
  <si>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</si>
  <si>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</si>
  <si>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</si>
  <si>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</si>
  <si>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</si>
  <si>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</si>
  <si>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</si>
  <si>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</si>
  <si>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</si>
  <si>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</si>
  <si>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</si>
  <si>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</si>
  <si>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</si>
  <si>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</si>
  <si>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</si>
  <si>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</si>
  <si>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</si>
  <si>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</si>
  <si>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</si>
  <si>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</si>
  <si>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</si>
  <si>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</si>
  <si>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</si>
  <si>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</si>
  <si>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</si>
  <si>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</si>
  <si>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</si>
  <si>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</si>
  <si>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</si>
  <si>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</si>
  <si>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</si>
  <si>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</si>
  <si>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</si>
  <si>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</si>
  <si>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</si>
  <si>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</si>
  <si>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</si>
  <si>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</si>
  <si>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</si>
  <si>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</si>
  <si>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</si>
  <si>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</si>
  <si>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</si>
  <si>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</si>
  <si>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</si>
  <si>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</si>
  <si>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</si>
  <si>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</si>
  <si>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</si>
  <si>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</si>
  <si>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</si>
  <si>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</si>
  <si>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</si>
  <si>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</si>
  <si>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</si>
  <si>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</si>
  <si>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</si>
  <si>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</si>
  <si>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</si>
  <si>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</si>
  <si>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</si>
  <si>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</si>
  <si>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</si>
  <si>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</si>
  <si>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</si>
  <si>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</si>
  <si>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</si>
  <si>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</si>
  <si>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</si>
  <si>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</si>
  <si>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</si>
  <si>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</si>
  <si>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</si>
  <si>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</si>
  <si>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</si>
  <si>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</si>
  <si>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</si>
  <si>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</si>
  <si>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</si>
  <si>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</si>
  <si>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</si>
  <si>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</si>
  <si>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</si>
  <si>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</si>
  <si>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</si>
  <si>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</si>
  <si>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</si>
  <si>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</si>
  <si>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</si>
  <si>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</si>
  <si>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</si>
  <si>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</si>
  <si>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</si>
  <si>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</si>
  <si>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</si>
  <si>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</si>
  <si>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</si>
  <si>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</si>
  <si>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</si>
  <si>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</si>
  <si>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</si>
  <si>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</si>
  <si>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</si>
  <si>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</si>
  <si>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</si>
  <si>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</si>
  <si>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</si>
  <si>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</si>
  <si>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</si>
  <si>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</si>
  <si>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</si>
  <si>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</si>
  <si>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</si>
  <si>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</si>
  <si>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</si>
  <si>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</si>
  <si>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</si>
  <si>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</si>
  <si>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</si>
  <si>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</si>
  <si>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</si>
  <si>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</si>
  <si>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</si>
  <si>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</si>
  <si>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</si>
  <si>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</si>
  <si>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</si>
  <si>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</si>
  <si>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</si>
  <si>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</si>
  <si>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</si>
  <si>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</si>
  <si>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</si>
  <si>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</si>
  <si>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</si>
  <si>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</si>
  <si>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</si>
  <si>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</si>
  <si>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</si>
  <si>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</si>
  <si>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</si>
  <si>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</si>
  <si>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</si>
  <si>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</si>
  <si>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</si>
  <si>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</si>
  <si>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</si>
  <si>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</si>
  <si>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</si>
  <si>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</si>
  <si>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</si>
  <si>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</si>
  <si>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</si>
  <si>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</si>
  <si>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</si>
  <si>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</si>
  <si>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</si>
  <si>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</si>
  <si>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</si>
  <si>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</si>
  <si>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</si>
  <si>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</si>
  <si>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</si>
  <si>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</si>
  <si>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</si>
  <si>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</si>
  <si>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</si>
  <si>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</si>
  <si>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</si>
  <si>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</si>
  <si>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</si>
  <si>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</si>
  <si>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</si>
  <si>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</si>
  <si>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</si>
  <si>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</si>
  <si>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</si>
  <si>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</si>
  <si>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</si>
  <si>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</si>
  <si>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</si>
  <si>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</si>
  <si>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</si>
  <si>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</si>
  <si>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</si>
  <si>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</si>
  <si>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</si>
  <si>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</si>
  <si>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</si>
  <si>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</si>
  <si>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</si>
  <si>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</si>
  <si>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</si>
  <si>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</si>
  <si>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</si>
  <si>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</si>
  <si>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</si>
  <si>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</si>
  <si>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</si>
  <si>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</si>
  <si>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</si>
  <si>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</si>
  <si>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</si>
  <si>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</si>
  <si>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</si>
  <si>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</si>
  <si>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</si>
  <si>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</si>
  <si>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</si>
  <si>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</si>
  <si>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</si>
  <si>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</si>
  <si>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</si>
  <si>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</si>
  <si>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</si>
  <si>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</si>
  <si>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</si>
  <si>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</si>
  <si>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</si>
  <si>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</si>
  <si>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</si>
  <si>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</si>
  <si>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</si>
  <si>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</si>
  <si>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</si>
  <si>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</si>
  <si>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</si>
  <si>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</si>
  <si>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</si>
  <si>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</si>
  <si>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</si>
  <si>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</si>
  <si>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</si>
  <si>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</si>
  <si>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</si>
  <si>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</si>
  <si>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</si>
  <si>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</si>
  <si>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</si>
  <si>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</si>
  <si>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</si>
  <si>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</si>
  <si>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</si>
  <si>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</si>
  <si>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</si>
  <si>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</si>
  <si>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</si>
  <si>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</si>
  <si>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</si>
  <si>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</si>
  <si>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</si>
  <si>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</si>
  <si>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</si>
  <si>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</si>
  <si>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</si>
  <si>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</si>
  <si>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</si>
  <si>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</si>
  <si>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</si>
  <si>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</si>
  <si>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</si>
  <si>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</si>
  <si>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</si>
  <si>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</si>
  <si>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</si>
  <si>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</si>
  <si>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</si>
  <si>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</si>
  <si>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</si>
  <si>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</si>
  <si>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</si>
  <si>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</si>
  <si>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</si>
  <si>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</si>
  <si>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</si>
  <si>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</si>
  <si>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</si>
  <si>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</si>
  <si>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</si>
  <si>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</si>
  <si>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</si>
  <si>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</si>
  <si>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</si>
  <si>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</si>
  <si>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</si>
  <si>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</si>
  <si>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</si>
  <si>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</si>
  <si>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</si>
  <si>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</si>
  <si>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</si>
  <si>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</si>
  <si>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</si>
  <si>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</si>
  <si>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</si>
  <si>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</si>
  <si>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</si>
  <si>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</si>
  <si>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</si>
  <si>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</si>
  <si>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</si>
  <si>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</si>
  <si>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</si>
  <si>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</si>
  <si>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</si>
  <si>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</si>
  <si>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</si>
  <si>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</si>
  <si>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</si>
  <si>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</si>
  <si>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</si>
  <si>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</si>
  <si>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</si>
  <si>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</si>
  <si>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</si>
  <si>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</si>
  <si>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</si>
  <si>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</si>
  <si>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</si>
  <si>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</si>
  <si>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</si>
  <si>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</si>
  <si>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</si>
  <si>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</si>
  <si>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</si>
  <si>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</si>
  <si>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</si>
  <si>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</si>
  <si>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</si>
  <si>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</si>
  <si>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</si>
  <si>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</si>
  <si>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</si>
  <si>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</si>
  <si>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</si>
  <si>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</si>
  <si>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</si>
  <si>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</si>
  <si>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</si>
  <si>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</si>
  <si>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</si>
  <si>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</si>
  <si>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</si>
  <si>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</si>
  <si>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</si>
  <si>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</si>
  <si>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</si>
  <si>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</si>
  <si>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</si>
  <si>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</si>
  <si>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</si>
  <si>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</si>
  <si>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</si>
  <si>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</si>
  <si>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</si>
  <si>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</si>
  <si>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</si>
  <si>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</si>
  <si>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</si>
  <si>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</si>
  <si>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</si>
  <si>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</si>
  <si>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</si>
  <si>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</si>
  <si>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</si>
  <si>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</si>
  <si>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</si>
  <si>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</si>
  <si>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</si>
  <si>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</si>
  <si>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</si>
  <si>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</si>
  <si>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</si>
  <si>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</si>
  <si>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</si>
  <si>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</si>
  <si>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</si>
  <si>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</si>
  <si>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</si>
  <si>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</si>
  <si>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</si>
  <si>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</si>
  <si>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</si>
  <si>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</si>
  <si>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</si>
  <si>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</si>
  <si>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</si>
  <si>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</si>
  <si>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</si>
  <si>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</si>
  <si>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</si>
  <si>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</si>
  <si>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</si>
  <si>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</si>
  <si>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</si>
  <si>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</si>
  <si>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</si>
  <si>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</si>
  <si>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</si>
  <si>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</si>
  <si>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</si>
  <si>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</si>
  <si>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</si>
  <si>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</si>
  <si>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</si>
  <si>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</si>
  <si>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</si>
  <si>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</si>
  <si>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</si>
  <si>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</si>
  <si>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</si>
  <si>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</si>
  <si>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</si>
  <si>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</si>
  <si>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</si>
  <si>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</si>
  <si>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</si>
  <si>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</si>
  <si>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</si>
  <si>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</si>
  <si>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</si>
  <si>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</si>
  <si>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</si>
  <si>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</si>
  <si>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</si>
  <si>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</si>
  <si>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</si>
  <si>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</si>
  <si>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</si>
  <si>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</si>
  <si>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</si>
  <si>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</si>
  <si>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</si>
  <si>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</si>
  <si>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</si>
  <si>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</si>
  <si>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</si>
  <si>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</si>
  <si>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</si>
  <si>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</si>
  <si>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</si>
  <si>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</si>
  <si>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</si>
  <si>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</si>
  <si>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</si>
  <si>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</si>
  <si>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</si>
  <si>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</si>
  <si>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</si>
  <si>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</si>
  <si>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</si>
  <si>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</si>
  <si>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</si>
  <si>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</si>
  <si>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</si>
  <si>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</si>
  <si>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</si>
  <si>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</si>
  <si>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</si>
  <si>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</si>
  <si>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</si>
  <si>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</si>
  <si>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</si>
  <si>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</si>
  <si>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</si>
  <si>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</si>
  <si>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</si>
  <si>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</si>
  <si>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</si>
  <si>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</si>
  <si>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</si>
  <si>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</si>
  <si>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</si>
  <si>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</si>
  <si>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</si>
  <si>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</si>
  <si>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</si>
  <si>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</si>
  <si>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</si>
  <si>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</si>
  <si>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</si>
  <si>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</si>
  <si>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</si>
  <si>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</si>
  <si>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</si>
  <si>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</si>
  <si>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</si>
  <si>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</si>
  <si>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</si>
  <si>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</si>
  <si>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</si>
  <si>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</si>
  <si>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</si>
  <si>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</si>
  <si>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</si>
  <si>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</si>
  <si>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</si>
  <si>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</si>
  <si>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</si>
  <si>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</si>
  <si>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</si>
  <si>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</si>
  <si>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</si>
  <si>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</si>
  <si>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</si>
  <si>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</si>
  <si>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</si>
  <si>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</si>
  <si>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</si>
  <si>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</si>
  <si>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</si>
  <si>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</si>
  <si>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</si>
  <si>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</si>
  <si>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</si>
  <si>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</si>
  <si>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</si>
  <si>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</si>
  <si>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</si>
  <si>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</si>
  <si>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</si>
  <si>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</si>
  <si>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</si>
  <si>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</si>
  <si>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</si>
  <si>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</si>
  <si>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</si>
  <si>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</si>
  <si>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</si>
  <si>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</si>
  <si>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</si>
  <si>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</si>
  <si>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</si>
  <si>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</si>
  <si>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</si>
  <si>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</si>
  <si>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</si>
  <si>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</si>
  <si>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</si>
  <si>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</si>
  <si>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</si>
  <si>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</si>
  <si>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</si>
  <si>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</si>
  <si>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</si>
  <si>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</si>
  <si>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</si>
  <si>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</si>
  <si>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</si>
  <si>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</si>
  <si>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</si>
  <si>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</si>
  <si>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</si>
  <si>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</si>
  <si>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</si>
  <si>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</si>
  <si>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</si>
  <si>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</si>
  <si>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</si>
  <si>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</si>
  <si>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</si>
  <si>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</si>
  <si>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</si>
  <si>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</si>
  <si>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</si>
  <si>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</si>
  <si>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</si>
  <si>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</si>
  <si>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</si>
  <si>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</si>
  <si>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</si>
  <si>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</si>
  <si>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</si>
  <si>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</si>
  <si>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</si>
  <si>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</si>
  <si>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</si>
  <si>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</si>
  <si>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</si>
  <si>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</si>
  <si>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</si>
  <si>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</si>
  <si>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</si>
  <si>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</si>
  <si>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</si>
  <si>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</si>
  <si>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</si>
  <si>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</si>
  <si>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</si>
  <si>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</si>
  <si>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</si>
  <si>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</si>
  <si>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</si>
  <si>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</si>
  <si>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</si>
  <si>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</si>
  <si>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</si>
  <si>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</si>
  <si>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</si>
  <si>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</si>
  <si>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</si>
  <si>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</si>
  <si>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</si>
  <si>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</si>
  <si>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</si>
  <si>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</si>
  <si>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</si>
  <si>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</si>
  <si>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</si>
  <si>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</si>
  <si>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</si>
  <si>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</si>
  <si>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</si>
  <si>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</si>
  <si>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</si>
  <si>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</si>
  <si>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</si>
  <si>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</si>
  <si>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</si>
  <si>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</si>
  <si>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</si>
  <si>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</si>
  <si>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</si>
  <si>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</si>
  <si>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</si>
  <si>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</si>
  <si>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</si>
  <si>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</si>
  <si>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</si>
  <si>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</si>
  <si>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</si>
  <si>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</si>
  <si>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</si>
  <si>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</si>
  <si>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</si>
  <si>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</si>
  <si>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</si>
  <si>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</si>
  <si>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</si>
  <si>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</si>
  <si>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</si>
  <si>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</si>
  <si>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</si>
  <si>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</si>
  <si>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</si>
  <si>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</si>
  <si>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</si>
  <si>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</si>
  <si>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</si>
  <si>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</si>
  <si>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</si>
  <si>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</si>
  <si>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</si>
  <si>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</si>
  <si>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</si>
  <si>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</si>
  <si>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</si>
  <si>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</si>
  <si>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</si>
  <si>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</si>
  <si>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</si>
  <si>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</si>
  <si>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</si>
  <si>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</si>
  <si>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</si>
  <si>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</si>
  <si>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</si>
  <si>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</si>
  <si>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</si>
  <si>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</si>
  <si>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</si>
  <si>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</si>
  <si>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</si>
  <si>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</si>
  <si>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</si>
  <si>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</si>
  <si>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</si>
  <si>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</si>
  <si>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</si>
  <si>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</si>
  <si>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</si>
  <si>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</si>
  <si>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</si>
  <si>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</si>
  <si>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</si>
  <si>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</si>
  <si>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</si>
  <si>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</si>
  <si>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</si>
  <si>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</si>
  <si>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</si>
  <si>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</si>
  <si>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</si>
  <si>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</si>
  <si>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</si>
  <si>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</si>
  <si>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</si>
  <si>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</si>
  <si>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</si>
  <si>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</si>
  <si>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</si>
  <si>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</si>
  <si>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</si>
  <si>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</si>
  <si>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</si>
  <si>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</si>
  <si>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</si>
  <si>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</si>
  <si>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</si>
  <si>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</si>
  <si>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</si>
  <si>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</si>
  <si>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</si>
  <si>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</si>
  <si>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</si>
  <si>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</si>
  <si>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</si>
  <si>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</si>
  <si>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</si>
  <si>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</si>
  <si>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</si>
  <si>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</si>
  <si>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</si>
  <si>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</si>
  <si>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</si>
  <si>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</si>
  <si>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</si>
  <si>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</si>
  <si>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</si>
  <si>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</si>
  <si>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</si>
  <si>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</si>
  <si>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</si>
  <si>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</si>
  <si>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</si>
  <si>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</si>
  <si>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</si>
  <si>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</si>
  <si>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</si>
  <si>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</si>
  <si>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</si>
  <si>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</si>
  <si>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</si>
  <si>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</si>
  <si>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</si>
  <si>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</si>
  <si>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</si>
  <si>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</si>
  <si>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</si>
  <si>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</si>
  <si>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</si>
  <si>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</si>
  <si>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</si>
  <si>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</si>
  <si>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</si>
  <si>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</si>
  <si>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</si>
  <si>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</si>
  <si>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</si>
  <si>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</si>
  <si>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</si>
  <si>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</si>
  <si>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</si>
  <si>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</si>
  <si>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</si>
  <si>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</si>
  <si>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</si>
  <si>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</si>
  <si>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</si>
  <si>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</si>
  <si>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</si>
  <si>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</si>
  <si>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</si>
  <si>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</si>
  <si>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</si>
  <si>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</si>
  <si>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</si>
  <si>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</si>
  <si>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</si>
  <si>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</si>
  <si>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</si>
  <si>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</si>
  <si>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</si>
  <si>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</si>
  <si>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</si>
  <si>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</si>
  <si>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</si>
  <si>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</si>
  <si>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</si>
  <si>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</si>
  <si>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</si>
  <si>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</si>
  <si>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</si>
  <si>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</si>
  <si>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</si>
  <si>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</si>
  <si>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</si>
  <si>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</si>
  <si>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</si>
  <si>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</si>
  <si>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</si>
  <si>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</si>
  <si>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</si>
  <si>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</si>
  <si>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</si>
  <si>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</si>
  <si>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</si>
  <si>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</si>
  <si>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</si>
  <si>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</si>
  <si>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</si>
  <si>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</si>
  <si>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</si>
  <si>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</si>
  <si>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</si>
  <si>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</si>
  <si>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</si>
  <si>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</si>
  <si>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</si>
  <si>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</si>
  <si>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</si>
  <si>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</si>
  <si>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</si>
  <si>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</si>
  <si>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</si>
  <si>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</si>
  <si>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</si>
  <si>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</si>
  <si>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</si>
  <si>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</si>
  <si>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</si>
  <si>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</si>
  <si>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</si>
  <si>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</si>
  <si>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</si>
  <si>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</si>
  <si>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</si>
  <si>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</si>
  <si>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</si>
  <si>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</si>
  <si>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</si>
  <si>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</si>
  <si>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</si>
  <si>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</si>
  <si>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</si>
  <si>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</si>
  <si>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</si>
  <si>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</si>
  <si>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</si>
  <si>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</si>
  <si>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</si>
  <si>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</si>
  <si>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</si>
  <si>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</si>
  <si>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</si>
  <si>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</si>
  <si>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</si>
  <si>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</si>
  <si>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</si>
  <si>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</si>
  <si>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</si>
  <si>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</si>
  <si>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</si>
  <si>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</si>
  <si>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</si>
  <si>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</si>
  <si>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</si>
  <si>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</si>
  <si>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</si>
  <si>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</si>
  <si>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</si>
  <si>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</si>
  <si>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</si>
  <si>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</si>
  <si>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</si>
  <si>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</si>
  <si>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</si>
  <si>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</si>
  <si>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</si>
  <si>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</si>
  <si>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</si>
  <si>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</si>
  <si>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</si>
  <si>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</si>
  <si>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</si>
  <si>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</si>
  <si>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</si>
  <si>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</si>
  <si>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</si>
  <si>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</si>
  <si>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</si>
  <si>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</si>
  <si>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</si>
  <si>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</si>
  <si>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</si>
  <si>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</si>
  <si>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</si>
  <si>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</si>
  <si>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</si>
  <si>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</si>
  <si>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</si>
  <si>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</si>
  <si>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</si>
  <si>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</si>
  <si>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</si>
  <si>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</si>
  <si>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</si>
  <si>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</si>
  <si>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</si>
  <si>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</si>
  <si>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</si>
  <si>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</si>
  <si>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</si>
  <si>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</si>
  <si>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</si>
  <si>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</si>
  <si>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</si>
  <si>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</si>
  <si>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</si>
  <si>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</si>
  <si>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</si>
  <si>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</si>
  <si>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</si>
  <si>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</si>
  <si>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</si>
  <si>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</si>
  <si>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</si>
  <si>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</si>
  <si>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</si>
  <si>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</si>
  <si>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</si>
  <si>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</si>
  <si>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</si>
  <si>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</si>
  <si>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</si>
  <si>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</si>
  <si>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</si>
  <si>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</si>
  <si>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</si>
  <si>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</si>
  <si>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</si>
  <si>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</si>
  <si>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</si>
  <si>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</si>
  <si>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</si>
  <si>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</si>
  <si>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</si>
  <si>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</si>
  <si>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</si>
  <si>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</si>
  <si>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</si>
  <si>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</si>
  <si>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</si>
  <si>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</si>
  <si>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</si>
  <si>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</si>
  <si>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</si>
  <si>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</si>
  <si>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</si>
  <si>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</si>
  <si>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</si>
  <si>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</si>
  <si>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</si>
  <si>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</si>
  <si>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</si>
  <si>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</si>
  <si>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</si>
  <si>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</si>
  <si>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</si>
  <si>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</si>
  <si>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</si>
  <si>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</si>
  <si>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</si>
  <si>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</si>
  <si>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</si>
  <si>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</si>
  <si>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</si>
  <si>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</si>
  <si>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</si>
  <si>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</si>
  <si>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</si>
  <si>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</si>
  <si>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</si>
  <si>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</si>
  <si>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</si>
  <si>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</si>
  <si>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</si>
  <si>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</si>
  <si>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</si>
  <si>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</si>
  <si>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</si>
  <si>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</si>
  <si>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</si>
  <si>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</si>
  <si>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</si>
  <si>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</si>
  <si>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</si>
  <si>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</si>
  <si>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</si>
  <si>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</si>
  <si>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</si>
  <si>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</si>
  <si>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</si>
  <si>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</si>
  <si>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</si>
  <si>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</si>
  <si>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</si>
  <si>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</si>
  <si>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</si>
  <si>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</si>
  <si>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</si>
  <si>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</si>
  <si>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</si>
  <si>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</si>
  <si>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</si>
  <si>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</si>
  <si>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</si>
  <si>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</si>
  <si>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</si>
  <si>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</si>
  <si>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</si>
  <si>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</si>
  <si>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</si>
  <si>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</si>
  <si>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</si>
  <si>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</si>
  <si>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</si>
  <si>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</si>
  <si>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</si>
  <si>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</si>
  <si>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</si>
  <si>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</si>
  <si>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</si>
  <si>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</si>
  <si>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</si>
  <si>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</si>
  <si>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</si>
  <si>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</si>
  <si>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</si>
  <si>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</si>
  <si>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</si>
  <si>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</si>
  <si>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</si>
  <si>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</si>
  <si>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</si>
  <si>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</si>
  <si>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</si>
  <si>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</si>
  <si>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</si>
  <si>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</si>
  <si>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</si>
  <si>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</si>
  <si>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</si>
  <si>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</si>
  <si>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</si>
  <si>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</si>
  <si>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</si>
  <si>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</si>
  <si>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</si>
  <si>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</si>
  <si>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</si>
  <si>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</si>
  <si>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</si>
  <si>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</si>
  <si>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</si>
  <si>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</si>
  <si>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</si>
  <si>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</si>
  <si>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</si>
  <si>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</si>
  <si>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</si>
  <si>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</si>
  <si>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</si>
  <si>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</si>
  <si>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</si>
  <si>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</si>
  <si>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</si>
  <si>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</si>
  <si>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</si>
  <si>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</si>
  <si>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</si>
  <si>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</si>
  <si>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</si>
  <si>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</si>
  <si>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</si>
  <si>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</si>
  <si>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</si>
  <si>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</si>
  <si>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</si>
  <si>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</si>
  <si>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</si>
  <si>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</si>
  <si>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</si>
  <si>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</si>
  <si>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</si>
  <si>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</si>
  <si>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</si>
  <si>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</si>
  <si>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</si>
  <si>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</si>
  <si>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</si>
  <si>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</si>
  <si>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</si>
  <si>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</si>
  <si>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</si>
  <si>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</si>
  <si>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</si>
  <si>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</si>
  <si>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</si>
  <si>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</si>
  <si>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</si>
  <si>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</si>
  <si>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</si>
  <si>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</si>
  <si>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</si>
  <si>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</si>
  <si>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</si>
  <si>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</si>
  <si>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</si>
  <si>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</si>
  <si>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</si>
  <si>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</si>
  <si>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</si>
  <si>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</si>
  <si>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</si>
  <si>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</si>
  <si>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</si>
  <si>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</si>
  <si>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</si>
  <si>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</si>
  <si>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</si>
  <si>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</si>
  <si>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</si>
  <si>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</si>
  <si>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</si>
  <si>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</si>
  <si>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</si>
  <si>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</si>
  <si>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</si>
  <si>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</si>
  <si>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</si>
  <si>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</si>
  <si>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</si>
  <si>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</si>
  <si>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</si>
  <si>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</si>
  <si>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</si>
  <si>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</si>
  <si>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</si>
  <si>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</si>
  <si>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</si>
  <si>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</si>
  <si>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</si>
  <si>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</si>
  <si>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</si>
  <si>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</si>
  <si>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</si>
  <si>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</si>
  <si>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</si>
  <si>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</si>
  <si>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</si>
  <si>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</si>
  <si>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</si>
  <si>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</si>
  <si>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</si>
  <si>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</si>
  <si>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</si>
  <si>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</si>
  <si>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</si>
  <si>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</si>
  <si>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</si>
  <si>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</si>
  <si>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</si>
  <si>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</si>
  <si>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</si>
  <si>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</si>
  <si>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</si>
  <si>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</si>
  <si>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</si>
  <si>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</si>
  <si>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</si>
  <si>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</si>
  <si>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</si>
  <si>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</si>
  <si>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</si>
  <si>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</si>
  <si>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</si>
  <si>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</si>
  <si>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</si>
  <si>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</si>
  <si>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</si>
  <si>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</si>
  <si>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</si>
  <si>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</si>
  <si>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</si>
  <si>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</si>
  <si>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</si>
  <si>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</si>
  <si>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</si>
  <si>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</si>
  <si>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</si>
  <si>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</si>
  <si>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</si>
  <si>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</si>
  <si>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</si>
  <si>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</si>
  <si>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</si>
  <si>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</si>
  <si>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</si>
  <si>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</si>
  <si>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</si>
  <si>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</si>
  <si>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</si>
  <si>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</si>
  <si>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</si>
  <si>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</si>
  <si>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</si>
  <si>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</si>
  <si>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</si>
  <si>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</si>
  <si>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</si>
  <si>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</si>
  <si>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</si>
  <si>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</si>
  <si>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</si>
  <si>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</si>
  <si>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</si>
  <si>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</si>
  <si>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</si>
  <si>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</si>
  <si>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</si>
  <si>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</si>
  <si>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</si>
  <si>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</si>
  <si>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</si>
  <si>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</si>
  <si>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</si>
  <si>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</si>
  <si>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</si>
  <si>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</si>
  <si>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</si>
  <si>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</si>
  <si>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</si>
  <si>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</si>
  <si>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</si>
  <si>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</si>
  <si>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</si>
  <si>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</si>
  <si>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</si>
  <si>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</si>
  <si>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</si>
  <si>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</si>
  <si>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</si>
  <si>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</si>
  <si>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</si>
  <si>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</si>
  <si>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</si>
  <si>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</si>
  <si>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</si>
  <si>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</si>
  <si>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</si>
  <si>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</si>
  <si>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</si>
  <si>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</si>
  <si>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</si>
  <si>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</si>
  <si>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</si>
  <si>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</si>
  <si>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</si>
  <si>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</si>
  <si>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</si>
  <si>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</si>
  <si>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</si>
  <si>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</si>
  <si>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</si>
  <si>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</si>
  <si>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</si>
  <si>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</si>
  <si>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</si>
  <si>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</si>
  <si>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</si>
  <si>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</si>
  <si>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</si>
  <si>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</si>
  <si>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</si>
  <si>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</si>
  <si>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</si>
  <si>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</si>
  <si>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</si>
  <si>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</si>
  <si>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</si>
  <si>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</si>
  <si>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</si>
  <si>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</si>
  <si>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</si>
  <si>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</si>
  <si>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</si>
  <si>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</si>
  <si>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</si>
  <si>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</si>
  <si>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</si>
  <si>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</si>
  <si>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</si>
  <si>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</si>
  <si>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</si>
  <si>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</si>
  <si>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</si>
  <si>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</si>
  <si>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</si>
  <si>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</si>
  <si>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</si>
  <si>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</si>
  <si>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</si>
  <si>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</si>
  <si>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</si>
  <si>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</si>
  <si>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</si>
  <si>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</si>
  <si>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</si>
  <si>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</si>
  <si>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</si>
  <si>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</si>
  <si>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</si>
  <si>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</si>
  <si>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</si>
  <si>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</si>
  <si>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</si>
  <si>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</si>
  <si>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</si>
  <si>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</si>
  <si>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</si>
  <si>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</si>
  <si>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</si>
  <si>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</si>
  <si>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</si>
  <si>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</si>
  <si>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</si>
  <si>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</si>
  <si>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</si>
  <si>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</si>
  <si>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</si>
  <si>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</si>
  <si>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</si>
  <si>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</si>
  <si>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</si>
  <si>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</si>
  <si>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</si>
  <si>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</si>
  <si>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</si>
  <si>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</si>
  <si>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</si>
  <si>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</si>
  <si>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</si>
  <si>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</si>
  <si>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</si>
  <si>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</si>
  <si>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</si>
  <si>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</si>
  <si>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</si>
  <si>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</si>
  <si>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</si>
  <si>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</si>
  <si>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</si>
  <si>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</si>
  <si>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</si>
  <si>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</si>
  <si>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</si>
  <si>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</si>
  <si>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</si>
  <si>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</si>
  <si>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</si>
  <si>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</si>
  <si>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</si>
  <si>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</si>
  <si>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</si>
  <si>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</si>
  <si>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</si>
  <si>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</si>
  <si>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</si>
  <si>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</si>
  <si>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</si>
  <si>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</si>
  <si>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</si>
  <si>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</si>
  <si>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</si>
  <si>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</si>
  <si>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</si>
  <si>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</si>
  <si>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</si>
  <si>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</si>
  <si>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</si>
  <si>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</si>
  <si>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</si>
  <si>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</si>
  <si>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</si>
  <si>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</si>
  <si>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</si>
  <si>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</si>
  <si>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</si>
  <si>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</si>
  <si>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</si>
  <si>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</si>
  <si>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</si>
  <si>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</si>
  <si>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</si>
  <si>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</si>
  <si>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</si>
  <si>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</si>
  <si>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</si>
  <si>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</si>
  <si>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</si>
  <si>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</si>
  <si>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</si>
  <si>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</si>
  <si>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</si>
  <si>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</si>
  <si>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</si>
  <si>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</si>
  <si>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</si>
  <si>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</si>
  <si>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</si>
  <si>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</si>
  <si>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</si>
  <si>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</si>
  <si>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</si>
  <si>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</si>
  <si>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</si>
  <si>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</si>
  <si>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</si>
  <si>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</si>
  <si>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</si>
  <si>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</si>
  <si>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</si>
  <si>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</si>
  <si>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</si>
  <si>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</si>
  <si>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</si>
  <si>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</si>
  <si>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</si>
  <si>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</si>
  <si>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</si>
  <si>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</si>
  <si>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</si>
  <si>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</si>
  <si>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</si>
  <si>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</si>
  <si>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</si>
  <si>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</si>
  <si>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</si>
  <si>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</si>
  <si>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</si>
  <si>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</si>
  <si>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</si>
  <si>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</si>
  <si>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</si>
  <si>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</si>
  <si>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</si>
  <si>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</si>
  <si>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</si>
  <si>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</si>
  <si>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</si>
  <si>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</si>
  <si>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</si>
  <si>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</si>
  <si>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</si>
  <si>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</si>
  <si>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</si>
  <si>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</si>
  <si>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</si>
  <si>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</si>
  <si>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</si>
  <si>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</si>
  <si>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</si>
  <si>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</si>
  <si>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</si>
  <si>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</si>
  <si>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</si>
  <si>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</si>
  <si>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</si>
  <si>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</si>
  <si>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</si>
  <si>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</si>
  <si>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</si>
  <si>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</si>
  <si>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</si>
  <si>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</si>
  <si>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</si>
  <si>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</si>
  <si>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</si>
  <si>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</si>
  <si>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</si>
  <si>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</si>
  <si>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</si>
  <si>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</si>
  <si>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</si>
  <si>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</si>
  <si>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</si>
  <si>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</si>
  <si>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</si>
  <si>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</si>
  <si>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</si>
  <si>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</si>
  <si>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</si>
  <si>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</si>
  <si>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</si>
  <si>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</si>
  <si>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</si>
  <si>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</si>
  <si>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</si>
  <si>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</si>
  <si>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</si>
  <si>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</si>
  <si>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</si>
  <si>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</si>
  <si>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</si>
  <si>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</si>
  <si>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</si>
  <si>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</si>
  <si>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</si>
  <si>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</si>
  <si>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</si>
  <si>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</si>
  <si>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</si>
  <si>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</si>
  <si>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</si>
  <si>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</si>
  <si>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</si>
  <si>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</si>
  <si>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</si>
  <si>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</si>
  <si>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</si>
  <si>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</si>
  <si>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</si>
  <si>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</si>
  <si>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</si>
  <si>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</si>
  <si>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</si>
  <si>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</si>
  <si>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</si>
  <si>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</si>
  <si>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</si>
  <si>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</si>
  <si>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</si>
  <si>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</si>
  <si>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</si>
  <si>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</si>
  <si>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</si>
  <si>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</si>
  <si>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</si>
  <si>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</si>
  <si>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</si>
  <si>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</si>
  <si>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</si>
  <si>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</si>
  <si>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</si>
  <si>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</si>
  <si>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</si>
  <si>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</si>
  <si>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</si>
  <si>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</si>
  <si>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</si>
  <si>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</si>
  <si>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</si>
  <si>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</si>
  <si>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</si>
  <si>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</si>
  <si>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</si>
  <si>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</si>
  <si>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</si>
  <si>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</si>
  <si>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</si>
  <si>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</si>
  <si>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</si>
  <si>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</si>
  <si>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</si>
  <si>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</si>
  <si>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</si>
  <si>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</si>
  <si>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</si>
  <si>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</si>
  <si>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</si>
  <si>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</si>
  <si>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</si>
  <si>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</si>
  <si>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</si>
  <si>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</si>
  <si>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</si>
  <si>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</si>
  <si>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</si>
  <si>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</si>
  <si>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</si>
  <si>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</si>
  <si>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</si>
  <si>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</si>
  <si>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</si>
  <si>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</si>
  <si>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</si>
  <si>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</si>
  <si>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</si>
  <si>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</si>
  <si>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</si>
  <si>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</si>
  <si>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</si>
  <si>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</si>
  <si>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</si>
  <si>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</si>
  <si>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</si>
  <si>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</si>
  <si>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</si>
  <si>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</si>
  <si>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</si>
  <si>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</si>
  <si>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</si>
  <si>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</si>
  <si>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</si>
  <si>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</si>
  <si>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</si>
  <si>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</si>
  <si>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</si>
  <si>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</si>
  <si>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</si>
  <si>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</si>
  <si>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</si>
  <si>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</si>
  <si>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</si>
  <si>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</si>
  <si>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</si>
  <si>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</si>
  <si>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</si>
  <si>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</si>
  <si>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</si>
  <si>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</si>
  <si>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</si>
  <si>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</si>
  <si>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</si>
  <si>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</si>
  <si>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</si>
  <si>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</si>
  <si>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</si>
  <si>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</si>
  <si>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</si>
  <si>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</si>
  <si>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</si>
  <si>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</si>
  <si>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</si>
  <si>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</si>
  <si>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</si>
  <si>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</si>
  <si>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</si>
  <si>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</si>
  <si>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</si>
  <si>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</si>
  <si>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</si>
  <si>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</si>
  <si>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</si>
  <si>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</si>
  <si>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</si>
  <si>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</si>
  <si>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</si>
  <si>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</si>
  <si>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</si>
  <si>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</si>
  <si>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</si>
  <si>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</si>
  <si>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</si>
  <si>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</si>
  <si>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</si>
  <si>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</si>
  <si>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</si>
  <si>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</si>
  <si>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</si>
  <si>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</si>
  <si>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</si>
  <si>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</si>
  <si>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</si>
  <si>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</si>
  <si>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</si>
  <si>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</si>
  <si>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</si>
  <si>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</si>
  <si>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</si>
  <si>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</si>
  <si>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</si>
  <si>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</si>
  <si>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</si>
  <si>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</si>
  <si>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</si>
  <si>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</si>
  <si>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</si>
  <si>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</si>
  <si>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</si>
  <si>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</si>
  <si>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</si>
  <si>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</si>
  <si>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</si>
  <si>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</si>
  <si>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</si>
  <si>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</si>
  <si>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</si>
  <si>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</si>
  <si>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</si>
  <si>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</si>
  <si>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</si>
  <si>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</si>
  <si>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</si>
  <si>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</si>
  <si>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</si>
  <si>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</si>
  <si>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</si>
  <si>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</si>
  <si>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</si>
  <si>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</si>
  <si>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</si>
  <si>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</si>
  <si>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</si>
  <si>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</si>
  <si>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</si>
  <si>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</si>
  <si>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</si>
  <si>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</si>
  <si>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</si>
  <si>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</si>
  <si>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</si>
  <si>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</si>
  <si>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</si>
  <si>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</si>
  <si>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</si>
  <si>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</si>
  <si>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</si>
  <si>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</si>
  <si>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</si>
  <si>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</si>
  <si>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</si>
  <si>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</si>
  <si>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</si>
  <si>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</si>
  <si>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</si>
  <si>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</si>
  <si>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</si>
  <si>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</si>
  <si>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</si>
  <si>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</si>
  <si>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</si>
  <si>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</si>
  <si>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</si>
  <si>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</si>
  <si>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</si>
  <si>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</si>
  <si>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</si>
  <si>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</si>
  <si>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</si>
  <si>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</si>
  <si>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</si>
  <si>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</si>
  <si>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</si>
  <si>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</si>
  <si>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</si>
  <si>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</si>
  <si>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</si>
  <si>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</si>
  <si>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</si>
  <si>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</si>
  <si>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</si>
  <si>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</si>
  <si>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</si>
  <si>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</si>
  <si>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</si>
  <si>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</si>
  <si>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</si>
  <si>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</si>
  <si>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</si>
  <si>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</si>
  <si>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</si>
  <si>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</si>
  <si>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</si>
  <si>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</si>
  <si>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</si>
  <si>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</si>
  <si>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</si>
  <si>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</si>
  <si>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</si>
  <si>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</si>
  <si>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</si>
  <si>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</si>
  <si>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</si>
  <si>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</si>
  <si>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</si>
  <si>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</si>
  <si>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</si>
  <si>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</si>
  <si>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</si>
  <si>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</si>
  <si>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</si>
  <si>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</si>
  <si>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</si>
  <si>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</si>
  <si>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</si>
  <si>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</si>
  <si>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</si>
  <si>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</si>
  <si>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</si>
  <si>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</si>
  <si>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</si>
  <si>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</si>
  <si>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</si>
  <si>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</si>
  <si>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</si>
  <si>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</si>
  <si>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</si>
  <si>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</si>
  <si>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</si>
  <si>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</si>
  <si>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</si>
  <si>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</si>
  <si>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</si>
  <si>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</si>
  <si>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</si>
  <si>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</si>
  <si>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</si>
  <si>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</si>
  <si>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</si>
  <si>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</si>
  <si>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</si>
  <si>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</si>
  <si>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</si>
  <si>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</si>
  <si>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</si>
  <si>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</si>
  <si>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</si>
  <si>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</si>
  <si>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</si>
  <si>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</si>
  <si>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</si>
  <si>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</si>
  <si>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</si>
  <si>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</si>
  <si>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</si>
  <si>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</si>
  <si>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</si>
  <si>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</si>
  <si>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</si>
  <si>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</si>
  <si>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</si>
  <si>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</si>
  <si>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</si>
  <si>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</si>
  <si>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</si>
  <si>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</si>
  <si>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</si>
  <si>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</si>
  <si>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</si>
  <si>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</si>
  <si>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</si>
  <si>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</si>
  <si>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</si>
  <si>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</si>
  <si>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</si>
  <si>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</si>
  <si>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</si>
  <si>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</si>
  <si>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</si>
  <si>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</si>
  <si>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</si>
  <si>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</si>
  <si>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</si>
  <si>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</si>
  <si>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</si>
  <si>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</si>
  <si>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</si>
  <si>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</si>
  <si>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</si>
  <si>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</si>
  <si>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</si>
  <si>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</si>
  <si>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</si>
  <si>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</si>
  <si>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</si>
  <si>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</si>
  <si>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</si>
  <si>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</si>
  <si>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</si>
  <si>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</si>
  <si>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</si>
  <si>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</si>
  <si>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</si>
  <si>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</si>
  <si>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</si>
  <si>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</si>
  <si>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</si>
  <si>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</si>
  <si>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</si>
  <si>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</si>
  <si>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</si>
  <si>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</si>
  <si>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</si>
  <si>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</si>
  <si>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</si>
  <si>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</si>
  <si>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</si>
  <si>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</si>
  <si>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</si>
  <si>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</si>
  <si>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</si>
  <si>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</si>
  <si>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</si>
  <si>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</si>
  <si>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</si>
  <si>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</si>
  <si>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</si>
  <si>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</si>
  <si>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</si>
  <si>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</si>
  <si>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</si>
  <si>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</si>
  <si>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</si>
  <si>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</si>
  <si>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</si>
  <si>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</si>
  <si>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</si>
  <si>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</si>
  <si>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</si>
  <si>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</si>
  <si>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</si>
  <si>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</si>
  <si>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</si>
  <si>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</si>
  <si>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</si>
  <si>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</si>
  <si>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</si>
  <si>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</si>
  <si>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</si>
  <si>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</si>
  <si>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</si>
  <si>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</si>
  <si>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</si>
  <si>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</si>
  <si>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</si>
  <si>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</si>
  <si>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</si>
  <si>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</si>
  <si>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</si>
  <si>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</si>
  <si>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</si>
  <si>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</si>
  <si>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</si>
  <si>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</si>
  <si>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</si>
  <si>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</si>
  <si>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</si>
  <si>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</si>
  <si>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</si>
  <si>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</si>
  <si>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</si>
  <si>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</si>
  <si>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</si>
  <si>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</si>
  <si>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</si>
  <si>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</si>
  <si>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</si>
  <si>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</si>
  <si>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</si>
  <si>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</si>
  <si>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</si>
  <si>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</si>
  <si>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</si>
  <si>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</si>
  <si>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</si>
  <si>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</si>
  <si>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</si>
  <si>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</si>
  <si>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</si>
  <si>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</si>
  <si>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</si>
  <si>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</si>
  <si>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</si>
  <si>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</si>
  <si>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</si>
  <si>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</si>
  <si>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</si>
  <si>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</si>
  <si>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</si>
  <si>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</si>
  <si>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</si>
  <si>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</si>
  <si>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</si>
  <si>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</si>
  <si>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</si>
  <si>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</si>
  <si>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</si>
  <si>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</si>
  <si>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</si>
  <si>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</si>
  <si>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</si>
  <si>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</si>
  <si>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</si>
  <si>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</si>
  <si>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</si>
  <si>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</si>
  <si>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</si>
  <si>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</si>
  <si>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</si>
  <si>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</si>
  <si>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</si>
  <si>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</si>
  <si>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</si>
  <si>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</si>
  <si>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</si>
  <si>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</si>
  <si>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</si>
  <si>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</si>
  <si>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</si>
  <si>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</si>
  <si>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</si>
  <si>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</si>
  <si>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</si>
  <si>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</si>
  <si>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</si>
  <si>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</si>
  <si>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</si>
  <si>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</si>
  <si>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</si>
  <si>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</si>
  <si>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</si>
  <si>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</si>
  <si>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</si>
  <si>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</si>
  <si>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</si>
  <si>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</si>
  <si>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</si>
  <si>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</si>
  <si>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</si>
  <si>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</si>
  <si>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</si>
  <si>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</si>
  <si>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</si>
  <si>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</si>
  <si>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</si>
  <si>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</si>
  <si>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</si>
  <si>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</si>
  <si>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</si>
  <si>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</si>
  <si>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</si>
  <si>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</si>
  <si>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</si>
  <si>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</si>
  <si>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</si>
  <si>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</si>
  <si>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</si>
  <si>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</si>
  <si>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</si>
  <si>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</si>
  <si>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</si>
  <si>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</si>
  <si>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</si>
  <si>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</si>
  <si>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</si>
  <si>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</si>
  <si>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</si>
  <si>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</si>
  <si>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</si>
  <si>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</si>
  <si>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</si>
  <si>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</si>
  <si>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</si>
  <si>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</si>
  <si>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</si>
  <si>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</si>
  <si>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</si>
  <si>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</si>
  <si>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</si>
  <si>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</si>
  <si>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</si>
  <si>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</si>
  <si>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</si>
  <si>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</si>
  <si>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</si>
  <si>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</si>
  <si>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</si>
  <si>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</si>
  <si>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</si>
  <si>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</si>
  <si>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</si>
  <si>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</si>
  <si>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</si>
  <si>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</si>
  <si>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</si>
  <si>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</si>
  <si>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</si>
  <si>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</si>
  <si>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</si>
  <si>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</si>
  <si>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</si>
  <si>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</si>
  <si>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</si>
  <si>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</si>
  <si>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</si>
  <si>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</si>
  <si>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</si>
  <si>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</si>
  <si>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</si>
  <si>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</si>
  <si>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</si>
  <si>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</si>
  <si>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</si>
  <si>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</si>
  <si>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</si>
  <si>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</si>
  <si>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</si>
  <si>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</si>
  <si>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</si>
  <si>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</si>
  <si>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</si>
  <si>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</si>
  <si>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</si>
  <si>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</si>
  <si>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</si>
  <si>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</si>
  <si>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</si>
  <si>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</si>
  <si>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</si>
  <si>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</si>
  <si>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</si>
  <si>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</si>
  <si>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</si>
  <si>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</si>
  <si>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</si>
  <si>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</si>
  <si>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</si>
  <si>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</si>
  <si>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</si>
  <si>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</si>
  <si>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</si>
  <si>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</si>
  <si>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</si>
  <si>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</si>
  <si>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</si>
  <si>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</si>
  <si>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</si>
  <si>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</si>
  <si>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</si>
  <si>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</si>
  <si>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</si>
  <si>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</si>
  <si>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</si>
  <si>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</si>
  <si>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</si>
  <si>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</si>
  <si>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</si>
  <si>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</si>
  <si>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</si>
  <si>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</si>
  <si>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</si>
  <si>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</si>
  <si>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</si>
  <si>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</si>
  <si>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</si>
  <si>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</si>
  <si>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</si>
  <si>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</si>
  <si>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</si>
  <si>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</si>
  <si>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</si>
  <si>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</si>
  <si>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</si>
  <si>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</si>
  <si>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</si>
  <si>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</si>
  <si>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</si>
  <si>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</si>
  <si>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</si>
  <si>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</si>
  <si>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</si>
  <si>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</si>
  <si>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</si>
  <si>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</si>
  <si>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</si>
  <si>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</si>
  <si>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</si>
  <si>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</si>
  <si>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</si>
  <si>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</si>
  <si>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</si>
  <si>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</si>
  <si>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</si>
  <si>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</si>
  <si>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</si>
  <si>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</si>
  <si>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</si>
  <si>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</si>
  <si>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</si>
  <si>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</si>
  <si>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</si>
  <si>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</si>
  <si>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</si>
  <si>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</si>
  <si>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</si>
  <si>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</si>
  <si>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</si>
  <si>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</si>
  <si>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</si>
  <si>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</si>
  <si>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</si>
  <si>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</si>
  <si>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</si>
  <si>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</si>
  <si>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</si>
  <si>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</si>
  <si>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</si>
  <si>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</si>
  <si>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</si>
  <si>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</si>
  <si>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</si>
  <si>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</si>
  <si>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</si>
  <si>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</si>
  <si>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</si>
  <si>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</si>
  <si>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</si>
  <si>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</si>
  <si>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</si>
  <si>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</si>
  <si>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</si>
  <si>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</si>
  <si>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</si>
  <si>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</si>
  <si>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</si>
  <si>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</si>
  <si>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</si>
  <si>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</si>
  <si>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</si>
  <si>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</si>
  <si>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</si>
  <si>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</si>
  <si>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</si>
  <si>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</si>
  <si>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</si>
  <si>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</si>
  <si>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</si>
  <si>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</si>
  <si>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</si>
  <si>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</si>
  <si>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</si>
  <si>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</si>
  <si>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</si>
  <si>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</si>
  <si>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</si>
  <si>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</si>
  <si>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</si>
  <si>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</si>
  <si>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</si>
  <si>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</si>
  <si>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</si>
  <si>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</si>
  <si>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</si>
  <si>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</si>
  <si>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</si>
  <si>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</si>
  <si>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</si>
  <si>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</si>
  <si>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</si>
  <si>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</si>
  <si>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</si>
  <si>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</si>
  <si>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</si>
  <si>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</si>
  <si>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</si>
  <si>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</si>
  <si>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</si>
  <si>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</si>
  <si>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</si>
  <si>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</si>
  <si>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</si>
  <si>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</si>
  <si>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</si>
  <si>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</si>
  <si>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</si>
  <si>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</si>
  <si>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</si>
  <si>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</si>
  <si>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</si>
  <si>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</si>
  <si>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</si>
  <si>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</si>
  <si>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</si>
  <si>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</si>
  <si>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</si>
  <si>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</si>
  <si>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</si>
  <si>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</si>
  <si>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</si>
  <si>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</si>
  <si>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</si>
  <si>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</si>
  <si>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</si>
  <si>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</si>
  <si>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</si>
  <si>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</si>
  <si>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</si>
  <si>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</si>
  <si>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</si>
  <si>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</si>
  <si>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</si>
  <si>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</si>
  <si>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</si>
  <si>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</si>
  <si>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</si>
  <si>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</si>
  <si>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</si>
  <si>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</si>
  <si>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</si>
  <si>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</si>
  <si>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</si>
  <si>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</si>
  <si>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</si>
  <si>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</si>
  <si>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</si>
  <si>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</si>
  <si>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</si>
  <si>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</si>
  <si>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</si>
  <si>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</si>
  <si>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</si>
  <si>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</si>
  <si>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</si>
  <si>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</si>
  <si>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</si>
  <si>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</si>
  <si>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</si>
  <si>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</si>
  <si>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</si>
  <si>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</si>
  <si>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</si>
  <si>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</si>
  <si>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</si>
  <si>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</si>
  <si>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</si>
  <si>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</si>
  <si>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</si>
  <si>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</si>
  <si>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</si>
  <si>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</si>
  <si>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</si>
  <si>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</si>
  <si>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</si>
  <si>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</si>
  <si>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</si>
  <si>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</si>
  <si>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</si>
  <si>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</si>
  <si>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</si>
  <si>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</si>
  <si>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</si>
  <si>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</si>
  <si>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</si>
  <si>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</si>
  <si>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</si>
  <si>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</si>
  <si>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</si>
  <si>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</si>
  <si>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</si>
  <si>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</si>
  <si>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</si>
  <si>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</si>
  <si>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</si>
  <si>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</si>
  <si>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</si>
  <si>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</si>
  <si>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</si>
  <si>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</si>
  <si>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</si>
  <si>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</si>
  <si>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</si>
  <si>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</si>
  <si>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</si>
  <si>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</si>
  <si>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</si>
  <si>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</si>
  <si>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</si>
  <si>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</si>
  <si>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</si>
  <si>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</si>
  <si>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</si>
  <si>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</si>
  <si>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</si>
  <si>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</si>
  <si>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</si>
  <si>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</si>
  <si>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</si>
  <si>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</si>
  <si>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</si>
  <si>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</si>
  <si>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</si>
  <si>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</si>
  <si>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</si>
  <si>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</si>
  <si>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</si>
  <si>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</si>
  <si>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</si>
  <si>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</si>
  <si>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</si>
  <si>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</si>
  <si>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</si>
  <si>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</si>
  <si>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</si>
  <si>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</si>
  <si>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</si>
  <si>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</si>
  <si>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</si>
  <si>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</si>
  <si>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</si>
  <si>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</si>
  <si>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</si>
  <si>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</si>
  <si>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</si>
  <si>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</si>
  <si>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</si>
  <si>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</si>
  <si>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</si>
  <si>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</si>
  <si>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</si>
  <si>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</si>
  <si>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</si>
  <si>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</si>
  <si>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</si>
  <si>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</si>
  <si>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</si>
  <si>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</si>
  <si>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</si>
  <si>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</si>
  <si>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</si>
  <si>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</si>
  <si>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</si>
  <si>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</si>
  <si>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</si>
  <si>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</si>
  <si>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</si>
  <si>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</si>
  <si>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</si>
  <si>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</si>
  <si>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</si>
  <si>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</si>
  <si>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</si>
  <si>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</si>
  <si>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</si>
  <si>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</si>
  <si>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</si>
  <si>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</si>
  <si>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</si>
  <si>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</si>
  <si>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</si>
  <si>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</si>
  <si>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</si>
  <si>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</si>
  <si>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</si>
  <si>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</si>
  <si>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</si>
  <si>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</si>
  <si>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</si>
  <si>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</si>
  <si>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</si>
  <si>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</si>
  <si>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</si>
  <si>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</si>
  <si>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</si>
  <si>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</si>
  <si>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</si>
  <si>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</si>
  <si>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</si>
  <si>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</si>
  <si>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</si>
  <si>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</si>
  <si>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</si>
  <si>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</si>
  <si>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</si>
  <si>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</si>
  <si>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</si>
  <si>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</si>
  <si>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</si>
  <si>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</si>
  <si>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</si>
  <si>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</si>
  <si>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</si>
  <si>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</si>
  <si>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</si>
  <si>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</si>
  <si>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</si>
  <si>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</si>
  <si>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</si>
  <si>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</si>
  <si>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</si>
  <si>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</si>
  <si>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</si>
  <si>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</si>
  <si>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</si>
  <si>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</si>
  <si>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</si>
  <si>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</si>
  <si>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</si>
  <si>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</si>
  <si>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</si>
  <si>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</si>
  <si>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</si>
  <si>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</si>
  <si>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</si>
  <si>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</si>
  <si>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</si>
  <si>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</si>
  <si>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</si>
  <si>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</si>
  <si>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</si>
  <si>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</si>
  <si>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</si>
  <si>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</si>
  <si>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</si>
  <si>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</si>
  <si>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</si>
  <si>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</si>
  <si>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</si>
  <si>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</si>
  <si>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</si>
  <si>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</si>
  <si>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</si>
  <si>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</si>
  <si>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</si>
  <si>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</si>
  <si>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</si>
  <si>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</si>
  <si>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</si>
  <si>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</si>
  <si>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</si>
  <si>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</si>
  <si>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</si>
  <si>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</si>
  <si>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</si>
  <si>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</si>
  <si>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</si>
  <si>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</si>
  <si>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</si>
  <si>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</si>
  <si>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</si>
  <si>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</si>
  <si>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</si>
  <si>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</si>
  <si>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</si>
  <si>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</si>
  <si>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</si>
  <si>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</si>
  <si>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</si>
  <si>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</si>
  <si>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</si>
  <si>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</si>
  <si>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</si>
  <si>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</si>
  <si>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</si>
  <si>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</si>
  <si>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</si>
  <si>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</si>
  <si>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</si>
  <si>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</si>
  <si>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</si>
  <si>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</si>
  <si>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</si>
  <si>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</si>
  <si>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</si>
  <si>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</si>
  <si>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</si>
  <si>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</si>
  <si>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</si>
  <si>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</si>
  <si>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</si>
  <si>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</si>
  <si>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</si>
  <si>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</si>
  <si>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</si>
  <si>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</si>
  <si>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</si>
  <si>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</si>
  <si>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</si>
  <si>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</si>
  <si>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</si>
  <si>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</si>
  <si>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</si>
  <si>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</si>
  <si>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</si>
  <si>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</si>
  <si>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</si>
  <si>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</si>
  <si>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</si>
  <si>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</si>
  <si>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</si>
  <si>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</si>
  <si>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</si>
  <si>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</si>
  <si>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</si>
  <si>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</si>
  <si>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</si>
  <si>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</si>
  <si>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</si>
  <si>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</si>
  <si>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</si>
  <si>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</si>
  <si>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</si>
  <si>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</si>
  <si>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</si>
  <si>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</si>
  <si>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</si>
  <si>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</si>
  <si>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</si>
  <si>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</si>
  <si>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</si>
  <si>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</si>
  <si>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</si>
  <si>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</si>
  <si>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</si>
  <si>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</si>
  <si>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</si>
  <si>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</si>
  <si>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</si>
  <si>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</si>
  <si>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</si>
  <si>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</si>
  <si>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</si>
  <si>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</si>
  <si>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</si>
  <si>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</si>
  <si>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</si>
  <si>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</si>
  <si>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</si>
  <si>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</si>
  <si>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</si>
  <si>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</si>
  <si>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</si>
  <si>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</si>
  <si>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</si>
  <si>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</si>
  <si>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</si>
  <si>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</si>
  <si>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</si>
  <si>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</si>
  <si>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</si>
  <si>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</si>
  <si>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</si>
  <si>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</si>
  <si>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</si>
  <si>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</si>
  <si>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</si>
  <si>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</si>
  <si>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</si>
  <si>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</si>
  <si>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</si>
  <si>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</si>
  <si>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</si>
  <si>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</si>
  <si>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</si>
  <si>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</si>
  <si>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</si>
  <si>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</si>
  <si>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</si>
  <si>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</si>
  <si>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</si>
  <si>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</si>
  <si>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</si>
  <si>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</si>
  <si>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</si>
  <si>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</si>
  <si>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</si>
  <si>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</si>
  <si>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</si>
  <si>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</si>
  <si>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</si>
  <si>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</si>
  <si>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</si>
  <si>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</si>
  <si>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</si>
  <si>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</si>
  <si>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</si>
  <si>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</si>
  <si>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</si>
  <si>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</si>
  <si>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</si>
  <si>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</si>
  <si>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</si>
  <si>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</si>
  <si>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</si>
  <si>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</si>
  <si>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</si>
  <si>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</si>
  <si>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</si>
  <si>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</si>
  <si>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</si>
  <si>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</si>
  <si>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</si>
  <si>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</si>
  <si>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</si>
  <si>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</si>
  <si>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</si>
  <si>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</si>
  <si>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</si>
  <si>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</si>
  <si>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</si>
  <si>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</si>
  <si>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</si>
  <si>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</si>
  <si>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</si>
  <si>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</si>
  <si>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</si>
  <si>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</si>
  <si>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</si>
  <si>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</si>
  <si>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</si>
  <si>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</si>
  <si>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</si>
  <si>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</si>
  <si>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</si>
  <si>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</si>
  <si>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</si>
  <si>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</si>
  <si>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</si>
  <si>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</si>
  <si>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</si>
  <si>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</si>
  <si>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</si>
  <si>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</si>
  <si>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</si>
  <si>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</si>
  <si>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</si>
  <si>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</si>
  <si>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</si>
  <si>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</si>
  <si>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</si>
  <si>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</si>
  <si>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</si>
  <si>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</si>
  <si>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</si>
  <si>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</si>
  <si>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</si>
  <si>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</si>
  <si>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</si>
  <si>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</si>
  <si>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</si>
  <si>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</si>
  <si>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</si>
  <si>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</si>
  <si>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</si>
  <si>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</si>
  <si>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</si>
  <si>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</si>
  <si>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</si>
  <si>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</si>
  <si>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</si>
  <si>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</si>
  <si>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</si>
  <si>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</si>
  <si>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</si>
  <si>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</si>
  <si>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</si>
  <si>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</si>
  <si>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</si>
  <si>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</si>
  <si>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</si>
  <si>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</si>
  <si>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</si>
  <si>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</si>
  <si>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</si>
  <si>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</si>
  <si>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</si>
  <si>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</si>
  <si>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</si>
  <si>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</si>
  <si>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</si>
  <si>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</si>
  <si>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</si>
  <si>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</si>
  <si>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</si>
  <si>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</si>
  <si>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</si>
  <si>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</si>
  <si>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</si>
  <si>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</si>
  <si>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</si>
  <si>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</si>
  <si>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</si>
  <si>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</si>
  <si>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</si>
  <si>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</si>
  <si>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</si>
  <si>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</si>
  <si>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</si>
  <si>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</si>
  <si>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</si>
  <si>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</si>
  <si>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</si>
  <si>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</si>
  <si>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</si>
  <si>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</si>
  <si>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</si>
  <si>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</si>
  <si>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</si>
  <si>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</si>
  <si>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</si>
  <si>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</si>
  <si>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</si>
  <si>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</si>
  <si>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</si>
  <si>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</si>
  <si>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</si>
  <si>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</si>
  <si>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</si>
  <si>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</si>
  <si>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</si>
  <si>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</si>
  <si>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</si>
  <si>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</si>
  <si>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</si>
  <si>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</si>
  <si>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</si>
  <si>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</si>
  <si>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</si>
  <si>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</si>
  <si>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</si>
  <si>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</si>
  <si>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</si>
  <si>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</si>
  <si>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</si>
  <si>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</si>
  <si>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</si>
  <si>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</si>
  <si>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</si>
  <si>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</si>
  <si>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</si>
  <si>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</si>
  <si>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</si>
  <si>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</si>
  <si>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</si>
  <si>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</si>
  <si>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</si>
  <si>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</si>
  <si>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</si>
  <si>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</si>
  <si>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</si>
  <si>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</si>
  <si>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</si>
  <si>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</si>
  <si>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</si>
  <si>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</si>
  <si>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</si>
  <si>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</si>
  <si>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</si>
  <si>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</si>
  <si>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</si>
  <si>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</si>
  <si>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</si>
  <si>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</si>
  <si>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</si>
  <si>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</si>
  <si>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</si>
  <si>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</si>
  <si>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</si>
  <si>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</si>
  <si>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</si>
  <si>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</si>
  <si>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</si>
  <si>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</si>
  <si>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</si>
  <si>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</si>
  <si>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</si>
  <si>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</si>
  <si>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</si>
  <si>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</si>
  <si>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</si>
  <si>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</si>
  <si>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</si>
  <si>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</si>
  <si>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</si>
  <si>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</si>
  <si>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</si>
  <si>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</si>
  <si>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</si>
  <si>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</si>
  <si>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</si>
  <si>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</si>
  <si>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</si>
  <si>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</si>
  <si>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</si>
  <si>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</si>
  <si>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</si>
  <si>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</si>
  <si>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</si>
  <si>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</si>
  <si>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</si>
  <si>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</si>
  <si>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</si>
  <si>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</si>
  <si>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</si>
  <si>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</si>
  <si>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</si>
  <si>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</si>
  <si>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</si>
  <si>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</si>
  <si>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</si>
  <si>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</si>
  <si>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</si>
  <si>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</si>
  <si>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</si>
  <si>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</si>
  <si>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</si>
  <si>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</si>
  <si>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</si>
  <si>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</si>
  <si>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</si>
  <si>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</si>
  <si>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</si>
  <si>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</si>
  <si>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</si>
  <si>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</si>
  <si>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</si>
  <si>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</si>
  <si>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</si>
  <si>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</si>
  <si>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</si>
  <si>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</si>
  <si>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</si>
  <si>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</si>
  <si>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</si>
  <si>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</si>
  <si>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</si>
  <si>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</si>
  <si>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</si>
  <si>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</si>
  <si>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</si>
  <si>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</si>
  <si>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</si>
  <si>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</si>
  <si>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</si>
  <si>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</si>
  <si>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</si>
  <si>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</si>
  <si>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</si>
  <si>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</si>
  <si>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</si>
  <si>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</si>
  <si>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</si>
  <si>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</si>
  <si>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</si>
  <si>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</si>
  <si>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</si>
  <si>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</si>
  <si>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</si>
  <si>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</si>
  <si>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</si>
  <si>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</si>
  <si>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</si>
  <si>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</si>
  <si>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</si>
  <si>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</si>
  <si>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</si>
  <si>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</si>
  <si>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</si>
  <si>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</si>
  <si>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</si>
  <si>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</si>
  <si>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</si>
  <si>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</si>
  <si>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</si>
  <si>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</si>
  <si>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</si>
  <si>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</si>
  <si>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</si>
  <si>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</si>
  <si>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</si>
  <si>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</si>
  <si>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</si>
  <si>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</si>
  <si>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</si>
  <si>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</si>
  <si>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</si>
  <si>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</si>
  <si>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</si>
  <si>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</si>
  <si>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</si>
  <si>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</si>
  <si>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</si>
  <si>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</si>
  <si>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</si>
  <si>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</si>
  <si>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</si>
  <si>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</si>
  <si>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</si>
  <si>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</si>
  <si>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</si>
  <si>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</si>
  <si>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</si>
  <si>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</si>
  <si>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</si>
  <si>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</si>
  <si>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</si>
  <si>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</si>
  <si>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</si>
  <si>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</si>
  <si>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</si>
  <si>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</si>
  <si>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</si>
  <si>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</si>
  <si>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</si>
  <si>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</si>
  <si>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</si>
  <si>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</si>
  <si>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</si>
  <si>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</si>
  <si>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</si>
  <si>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</si>
  <si>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</si>
  <si>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</si>
  <si>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</si>
  <si>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</si>
  <si>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</si>
  <si>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</si>
  <si>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</si>
  <si>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</si>
  <si>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</si>
  <si>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</si>
  <si>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</si>
  <si>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</si>
  <si>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</si>
  <si>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</si>
  <si>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</si>
  <si>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</si>
  <si>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</si>
  <si>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</si>
  <si>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</si>
  <si>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</si>
  <si>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</si>
  <si>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</si>
  <si>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</si>
  <si>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</si>
  <si>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</si>
  <si>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</si>
  <si>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</si>
  <si>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</si>
  <si>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</si>
  <si>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</si>
  <si>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</si>
  <si>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</si>
  <si>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</si>
  <si>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</si>
  <si>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</si>
  <si>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</si>
  <si>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</si>
  <si>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</si>
  <si>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</si>
  <si>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</si>
  <si>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</si>
  <si>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</si>
  <si>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</si>
  <si>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</si>
  <si>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</si>
  <si>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</si>
  <si>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</si>
  <si>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</si>
  <si>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</si>
  <si>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</si>
  <si>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</si>
  <si>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</si>
  <si>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</si>
  <si>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</si>
  <si>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</si>
  <si>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</si>
  <si>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</si>
  <si>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</si>
  <si>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</si>
  <si>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</si>
  <si>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</si>
  <si>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</si>
  <si>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</si>
  <si>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</si>
  <si>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</si>
  <si>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</si>
  <si>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</si>
  <si>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</si>
  <si>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</si>
  <si>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</si>
  <si>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</si>
  <si>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</si>
  <si>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</si>
  <si>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</si>
  <si>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</si>
  <si>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</si>
  <si>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</si>
  <si>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</si>
  <si>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</si>
  <si>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</si>
  <si>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</si>
  <si>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</si>
  <si>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</si>
  <si>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</si>
  <si>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</si>
  <si>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</si>
  <si>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</si>
  <si>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</si>
  <si>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</si>
  <si>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</si>
  <si>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</si>
  <si>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</si>
  <si>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</si>
  <si>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</si>
  <si>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</si>
  <si>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</si>
  <si>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</si>
  <si>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</si>
  <si>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</si>
  <si>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</si>
  <si>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</si>
  <si>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</si>
  <si>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</si>
  <si>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</si>
  <si>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</si>
  <si>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</si>
  <si>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</si>
  <si>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</si>
  <si>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</si>
  <si>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</si>
  <si>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</si>
  <si>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</si>
  <si>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</si>
  <si>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</si>
  <si>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</si>
  <si>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</si>
  <si>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</si>
  <si>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</si>
  <si>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</si>
  <si>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</si>
  <si>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</si>
  <si>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</si>
  <si>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</si>
  <si>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</si>
  <si>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</si>
  <si>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</si>
  <si>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</si>
  <si>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</si>
  <si>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</si>
  <si>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</si>
  <si>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</si>
  <si>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</si>
  <si>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</si>
  <si>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</si>
  <si>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</si>
  <si>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</si>
  <si>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</si>
  <si>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</si>
  <si>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</si>
  <si>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</si>
  <si>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</si>
  <si>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</si>
  <si>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</si>
  <si>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</si>
  <si>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</si>
  <si>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</si>
  <si>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</si>
  <si>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</si>
  <si>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</si>
  <si>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</si>
  <si>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</si>
  <si>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</si>
  <si>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</si>
  <si>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</si>
  <si>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</si>
  <si>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</si>
  <si>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</si>
  <si>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</si>
  <si>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</si>
  <si>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</si>
  <si>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</si>
  <si>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</si>
  <si>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</si>
  <si>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</si>
  <si>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</si>
  <si>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</si>
  <si>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</si>
  <si>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</si>
  <si>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</si>
  <si>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</si>
  <si>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</si>
  <si>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</si>
  <si>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</si>
  <si>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</si>
  <si>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</si>
  <si>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</si>
  <si>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</si>
  <si>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</si>
  <si>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</si>
  <si>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</si>
  <si>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</si>
  <si>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</si>
  <si>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</si>
  <si>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</si>
  <si>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</si>
  <si>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</si>
  <si>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</si>
  <si>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</si>
  <si>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</si>
  <si>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</si>
  <si>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</si>
  <si>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</si>
  <si>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</si>
  <si>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</si>
  <si>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</si>
  <si>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</si>
  <si>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</si>
  <si>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</si>
  <si>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</si>
  <si>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</si>
  <si>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</si>
  <si>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</si>
  <si>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</si>
  <si>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</si>
  <si>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</si>
  <si>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</si>
  <si>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</si>
  <si>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</si>
  <si>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</si>
  <si>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</si>
  <si>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</si>
  <si>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</si>
  <si>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</si>
  <si>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</si>
  <si>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</si>
  <si>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</si>
  <si>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</si>
  <si>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</si>
  <si>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</si>
  <si>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</si>
  <si>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</si>
  <si>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</si>
  <si>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</si>
  <si>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</si>
  <si>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</si>
  <si>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</si>
  <si>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</si>
  <si>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</si>
  <si>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</si>
  <si>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</si>
  <si>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</si>
  <si>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</si>
  <si>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</si>
  <si>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</si>
  <si>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</si>
  <si>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</si>
  <si>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</si>
  <si>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</si>
  <si>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</si>
  <si>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</si>
  <si>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</si>
  <si>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</si>
  <si>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</si>
  <si>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</si>
  <si>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</si>
  <si>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</si>
  <si>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</si>
  <si>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</si>
  <si>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</si>
  <si>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</si>
  <si>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</si>
  <si>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</si>
  <si>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</si>
  <si>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</si>
  <si>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</si>
  <si>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</si>
  <si>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</si>
  <si>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</si>
  <si>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</si>
  <si>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</si>
  <si>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</si>
  <si>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</si>
  <si>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</si>
  <si>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</si>
  <si>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</si>
  <si>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</si>
  <si>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</si>
  <si>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</si>
  <si>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</si>
  <si>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</si>
  <si>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</si>
  <si>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</si>
  <si>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</si>
  <si>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</si>
  <si>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</si>
  <si>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</si>
  <si>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</si>
  <si>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</si>
  <si>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</si>
  <si>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</si>
  <si>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</si>
  <si>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</si>
  <si>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</si>
  <si>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</si>
  <si>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</si>
  <si>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</si>
  <si>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</si>
  <si>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</si>
  <si>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</si>
  <si>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</si>
  <si>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</si>
  <si>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</si>
  <si>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</si>
  <si>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</si>
  <si>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</si>
  <si>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</si>
  <si>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</si>
  <si>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</si>
  <si>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</si>
  <si>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</si>
  <si>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</si>
  <si>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</si>
  <si>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</si>
  <si>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</si>
  <si>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</si>
  <si>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</si>
  <si>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</si>
  <si>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</si>
  <si>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</si>
  <si>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</si>
  <si>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</si>
  <si>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</si>
  <si>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</si>
  <si>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</si>
  <si>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</si>
  <si>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</si>
  <si>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</si>
  <si>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</si>
  <si>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</si>
  <si>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</si>
  <si>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</si>
  <si>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</si>
  <si>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</si>
  <si>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</si>
  <si>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</si>
  <si>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</si>
  <si>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</si>
  <si>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</si>
  <si>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</si>
  <si>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</si>
  <si>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</si>
  <si>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</si>
  <si>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</si>
  <si>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</si>
  <si>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</si>
  <si>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</si>
  <si>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</si>
  <si>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</si>
  <si>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</si>
  <si>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</si>
  <si>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</si>
  <si>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</si>
  <si>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</si>
  <si>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</si>
  <si>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</si>
  <si>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</si>
  <si>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</si>
  <si>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</si>
  <si>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</si>
  <si>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</si>
  <si>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</si>
  <si>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</si>
  <si>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</si>
  <si>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</si>
  <si>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</si>
  <si>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</si>
  <si>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</si>
  <si>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</si>
  <si>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</si>
  <si>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</si>
  <si>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</si>
  <si>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</si>
  <si>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</si>
  <si>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</si>
  <si>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</si>
  <si>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</si>
  <si>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</si>
  <si>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</si>
  <si>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</si>
  <si>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</si>
  <si>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</si>
  <si>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</si>
  <si>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</si>
  <si>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</si>
  <si>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</si>
  <si>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</si>
  <si>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</si>
  <si>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</si>
  <si>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</si>
  <si>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</si>
  <si>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</si>
  <si>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</si>
  <si>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</si>
  <si>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</si>
  <si>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</si>
  <si>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</si>
  <si>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</si>
  <si>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</si>
  <si>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</si>
  <si>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</si>
  <si>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</si>
  <si>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</si>
  <si>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</si>
  <si>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</si>
  <si>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</si>
  <si>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</si>
  <si>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</si>
  <si>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</si>
  <si>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</si>
  <si>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</si>
  <si>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</si>
  <si>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</si>
  <si>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</si>
  <si>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</si>
  <si>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</si>
  <si>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</si>
  <si>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</si>
  <si>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</si>
  <si>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</si>
  <si>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</si>
  <si>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</si>
  <si>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</si>
  <si>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</si>
  <si>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</si>
  <si>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</si>
  <si>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</si>
  <si>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</si>
  <si>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</si>
  <si>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</si>
  <si>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</si>
  <si>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</si>
  <si>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</si>
  <si>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</si>
  <si>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</si>
  <si>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</si>
  <si>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</si>
  <si>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</si>
  <si>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</si>
  <si>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</si>
  <si>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</si>
  <si>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</si>
  <si>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</si>
  <si>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</si>
  <si>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</si>
  <si>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</si>
  <si>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</si>
  <si>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</si>
  <si>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</si>
  <si>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</si>
  <si>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</si>
  <si>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</si>
  <si>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</si>
  <si>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</si>
  <si>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</si>
  <si>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</si>
  <si>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</si>
  <si>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</si>
  <si>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</si>
  <si>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</si>
  <si>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</si>
  <si>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</si>
  <si>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</si>
  <si>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</si>
  <si>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</si>
  <si>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</si>
  <si>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</si>
  <si>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</si>
  <si>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</si>
  <si>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</si>
  <si>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</si>
  <si>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</si>
  <si>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</si>
  <si>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</si>
  <si>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</si>
  <si>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</si>
  <si>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</si>
  <si>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</si>
  <si>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</si>
  <si>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</si>
  <si>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</si>
  <si>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</si>
  <si>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</si>
  <si>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</si>
  <si>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</si>
  <si>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</si>
  <si>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</si>
  <si>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</si>
  <si>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</si>
  <si>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</si>
  <si>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</si>
  <si>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</si>
  <si>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</si>
  <si>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</si>
  <si>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</si>
  <si>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</si>
  <si>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</si>
  <si>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</si>
  <si>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</si>
  <si>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</si>
  <si>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</si>
  <si>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</si>
  <si>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</si>
  <si>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</si>
  <si>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</si>
  <si>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</si>
  <si>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</si>
  <si>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</si>
  <si>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</si>
  <si>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</si>
  <si>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</si>
  <si>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</si>
  <si>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</si>
  <si>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</si>
  <si>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</si>
  <si>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</si>
  <si>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</si>
  <si>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</si>
  <si>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</si>
  <si>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</si>
  <si>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</si>
  <si>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</si>
  <si>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</si>
  <si>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</si>
  <si>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</si>
  <si>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</si>
  <si>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</si>
  <si>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</si>
  <si>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</si>
  <si>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</si>
  <si>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</si>
  <si>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</si>
  <si>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</si>
  <si>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</si>
  <si>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</si>
  <si>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</si>
  <si>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</si>
  <si>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</si>
  <si>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</si>
  <si>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</si>
  <si>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</si>
  <si>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</si>
  <si>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</si>
  <si>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</si>
  <si>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</si>
  <si>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</si>
  <si>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</si>
  <si>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</si>
  <si>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</si>
  <si>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</si>
  <si>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</si>
  <si>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</si>
  <si>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</si>
  <si>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</si>
  <si>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</si>
  <si>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</si>
  <si>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</si>
  <si>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</si>
  <si>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</si>
  <si>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</si>
  <si>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</si>
  <si>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</si>
  <si>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</si>
  <si>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</si>
  <si>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</si>
  <si>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</si>
  <si>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</si>
  <si>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</si>
  <si>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</si>
  <si>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</si>
  <si>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</si>
  <si>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</si>
  <si>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</si>
  <si>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</si>
  <si>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</si>
  <si>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</si>
  <si>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</si>
  <si>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</si>
  <si>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</si>
  <si>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</si>
  <si>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</si>
  <si>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</si>
  <si>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</si>
  <si>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</si>
  <si>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</si>
  <si>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</si>
  <si>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</si>
  <si>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</si>
  <si>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</si>
  <si>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</si>
  <si>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</si>
  <si>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</si>
  <si>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</si>
  <si>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</si>
  <si>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</si>
  <si>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</si>
  <si>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</si>
  <si>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</si>
  <si>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</si>
  <si>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</si>
  <si>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</si>
  <si>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</si>
  <si>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</si>
  <si>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</si>
  <si>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</si>
  <si>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</si>
  <si>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</si>
  <si>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</si>
  <si>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</si>
  <si>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</si>
  <si>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</si>
  <si>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</si>
  <si>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</si>
  <si>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</si>
  <si>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</si>
  <si>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</si>
  <si>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</si>
  <si>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</si>
  <si>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</si>
  <si>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</si>
  <si>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</si>
  <si>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</si>
  <si>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</si>
  <si>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</si>
  <si>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</si>
  <si>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</si>
  <si>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</si>
  <si>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</si>
  <si>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</si>
  <si>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</si>
  <si>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</si>
  <si>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</si>
  <si>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</si>
  <si>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</si>
  <si>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</si>
  <si>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</si>
  <si>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</si>
  <si>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</si>
  <si>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</si>
  <si>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</si>
  <si>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</si>
  <si>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</si>
  <si>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</si>
  <si>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</si>
  <si>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</si>
  <si>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</si>
  <si>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</si>
  <si>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</si>
  <si>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</si>
  <si>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</si>
  <si>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</si>
  <si>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</si>
  <si>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</si>
  <si>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</si>
  <si>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</si>
  <si>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</si>
  <si>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</si>
  <si>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</si>
  <si>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</si>
  <si>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</si>
  <si>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</si>
  <si>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</si>
  <si>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</si>
  <si>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</si>
  <si>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</si>
  <si>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</si>
  <si>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</si>
  <si>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</si>
  <si>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</si>
  <si>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</si>
  <si>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</si>
  <si>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</si>
  <si>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</si>
  <si>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</si>
  <si>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</si>
  <si>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</si>
  <si>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</si>
  <si>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</si>
  <si>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</si>
  <si>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</si>
  <si>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</si>
  <si>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</si>
  <si>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</si>
  <si>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</si>
  <si>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</si>
  <si>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</si>
  <si>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</si>
  <si>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</si>
  <si>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</si>
  <si>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</si>
  <si>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</si>
  <si>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</si>
  <si>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</si>
  <si>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</si>
  <si>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</si>
  <si>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</si>
  <si>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</si>
  <si>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</si>
  <si>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</si>
  <si>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</si>
  <si>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</si>
  <si>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</si>
  <si>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</si>
  <si>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</si>
  <si>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</si>
  <si>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</si>
  <si>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</si>
  <si>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</si>
  <si>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</si>
  <si>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</si>
  <si>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</si>
  <si>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</si>
  <si>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</si>
  <si>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</si>
  <si>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</si>
  <si>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</si>
  <si>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</si>
  <si>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</si>
  <si>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</si>
  <si>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</si>
  <si>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</si>
  <si>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</si>
  <si>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</si>
  <si>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</si>
  <si>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</si>
  <si>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</si>
  <si>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</si>
  <si>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</si>
  <si>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</si>
  <si>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</si>
  <si>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</si>
  <si>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</si>
  <si>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</si>
  <si>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</si>
  <si>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</si>
  <si>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</si>
  <si>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</si>
  <si>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</si>
  <si>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</si>
  <si>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</si>
  <si>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</si>
  <si>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</si>
  <si>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</si>
  <si>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</si>
  <si>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</si>
  <si>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</si>
  <si>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</si>
  <si>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</si>
  <si>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</si>
  <si>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</si>
  <si>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</si>
  <si>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</si>
  <si>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</si>
  <si>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</si>
  <si>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</si>
  <si>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</si>
  <si>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</si>
  <si>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</si>
  <si>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</si>
  <si>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</si>
  <si>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</si>
  <si>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</si>
  <si>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</si>
  <si>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</si>
  <si>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</si>
  <si>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</si>
  <si>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</si>
  <si>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</si>
  <si>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</si>
  <si>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</si>
  <si>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</si>
  <si>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</si>
  <si>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</si>
  <si>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</si>
  <si>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</si>
  <si>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</si>
  <si>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</si>
  <si>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</si>
  <si>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</si>
  <si>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</si>
  <si>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</si>
  <si>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</si>
  <si>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</si>
  <si>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</si>
  <si>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</si>
  <si>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</si>
  <si>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</si>
  <si>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</si>
  <si>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</si>
  <si>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</si>
  <si>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</si>
  <si>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</si>
  <si>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</si>
  <si>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</si>
  <si>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</si>
  <si>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</si>
  <si>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</si>
  <si>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</si>
  <si>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</si>
  <si>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</si>
  <si>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</si>
  <si>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</si>
  <si>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</si>
  <si>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</si>
  <si>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</si>
  <si>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</si>
  <si>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</si>
  <si>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</si>
  <si>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</si>
  <si>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</si>
  <si>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</si>
  <si>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</si>
  <si>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</si>
  <si>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</si>
  <si>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</si>
  <si>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</si>
  <si>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</si>
  <si>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</si>
  <si>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</si>
  <si>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</si>
  <si>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</si>
  <si>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</si>
  <si>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</si>
  <si>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</si>
  <si>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</si>
  <si>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</si>
  <si>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</si>
  <si>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</si>
  <si>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</si>
  <si>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</si>
  <si>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</si>
  <si>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</si>
  <si>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</si>
  <si>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</si>
  <si>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</si>
  <si>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</si>
  <si>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</si>
  <si>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</si>
  <si>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</si>
  <si>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</si>
  <si>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</si>
  <si>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</si>
  <si>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</si>
  <si>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</si>
  <si>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</si>
  <si>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</si>
  <si>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</si>
  <si>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</si>
  <si>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</si>
  <si>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</si>
  <si>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</si>
  <si>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</si>
  <si>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</si>
  <si>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</si>
  <si>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</si>
  <si>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</si>
  <si>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</si>
  <si>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</si>
  <si>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</si>
  <si>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</si>
  <si>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</si>
  <si>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</si>
  <si>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</si>
  <si>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</si>
  <si>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</si>
  <si>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</si>
  <si>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</si>
  <si>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</si>
  <si>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</si>
  <si>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</si>
  <si>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</si>
  <si>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</si>
  <si>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</si>
  <si>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</si>
  <si>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</si>
  <si>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</si>
  <si>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</si>
  <si>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</si>
  <si>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</si>
  <si>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</si>
  <si>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</si>
  <si>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</si>
  <si>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</si>
  <si>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</si>
  <si>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</si>
  <si>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</si>
  <si>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</si>
  <si>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</si>
  <si>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</si>
  <si>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</si>
  <si>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</si>
  <si>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</si>
  <si>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</si>
  <si>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</si>
  <si>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</si>
  <si>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</si>
  <si>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</si>
  <si>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</si>
  <si>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</si>
  <si>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</si>
  <si>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</si>
  <si>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</si>
  <si>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</si>
  <si>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</si>
  <si>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</si>
  <si>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</si>
  <si>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</si>
  <si>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</si>
  <si>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</si>
  <si>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</si>
  <si>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</si>
  <si>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</si>
  <si>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</si>
  <si>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</si>
  <si>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</si>
  <si>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</si>
  <si>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</si>
  <si>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</si>
  <si>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</si>
  <si>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</si>
  <si>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</si>
  <si>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</si>
  <si>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</si>
  <si>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</si>
  <si>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</si>
  <si>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</si>
  <si>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</si>
  <si>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</si>
  <si>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</si>
  <si>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</si>
  <si>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</si>
  <si>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</si>
  <si>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</si>
  <si>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</si>
  <si>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</si>
  <si>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</si>
  <si>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</si>
  <si>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</si>
  <si>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</si>
  <si>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</si>
  <si>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</si>
  <si>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</si>
  <si>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</si>
  <si>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</si>
  <si>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</si>
  <si>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</si>
  <si>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</si>
  <si>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</si>
  <si>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</si>
  <si>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</si>
  <si>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</si>
  <si>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</si>
  <si>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</si>
  <si>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</si>
  <si>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</si>
  <si>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</si>
  <si>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</si>
  <si>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</si>
  <si>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</si>
  <si>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</si>
  <si>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</si>
  <si>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</si>
  <si>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</si>
  <si>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</si>
  <si>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</si>
  <si>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</si>
  <si>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</si>
  <si>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</si>
  <si>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</si>
  <si>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</si>
  <si>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</si>
  <si>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</si>
  <si>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</si>
  <si>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</si>
  <si>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</si>
  <si>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</si>
  <si>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</si>
  <si>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</si>
  <si>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</si>
  <si>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</si>
  <si>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</si>
  <si>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</si>
  <si>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</si>
  <si>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</si>
  <si>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</si>
  <si>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</si>
  <si>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</si>
  <si>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</si>
  <si>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</si>
  <si>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</si>
  <si>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</si>
  <si>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</si>
  <si>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</si>
  <si>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</si>
  <si>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</si>
  <si>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</si>
  <si>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</si>
  <si>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</si>
  <si>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</si>
  <si>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</si>
  <si>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</si>
  <si>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</si>
  <si>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</si>
  <si>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</si>
  <si>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</si>
  <si>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</si>
  <si>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</si>
  <si>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</si>
  <si>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</si>
  <si>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</si>
  <si>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</si>
  <si>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</si>
  <si>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</si>
  <si>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</si>
  <si>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</si>
  <si>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</si>
  <si>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</si>
  <si>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</si>
  <si>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</si>
  <si>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</si>
  <si>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</si>
  <si>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</si>
  <si>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</si>
  <si>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</si>
  <si>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</si>
  <si>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</si>
  <si>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</si>
  <si>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</si>
  <si>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</si>
  <si>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</si>
  <si>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</si>
  <si>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</si>
  <si>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</si>
  <si>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</si>
  <si>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</si>
  <si>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</si>
  <si>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</si>
  <si>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</si>
  <si>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</si>
  <si>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</si>
  <si>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</si>
  <si>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</si>
  <si>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</si>
  <si>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</si>
  <si>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</si>
  <si>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</si>
  <si>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</si>
  <si>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</si>
  <si>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</si>
  <si>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</si>
  <si>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</si>
  <si>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</si>
  <si>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</si>
  <si>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</si>
  <si>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</si>
  <si>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</si>
  <si>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</si>
  <si>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</si>
  <si>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</si>
  <si>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</si>
  <si>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</si>
  <si>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</si>
  <si>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</si>
  <si>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</si>
  <si>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</si>
  <si>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</si>
  <si>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</si>
  <si>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</si>
  <si>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</si>
  <si>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</si>
  <si>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</si>
  <si>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</si>
  <si>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</si>
  <si>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</si>
  <si>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</si>
  <si>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</si>
  <si>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</si>
  <si>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</si>
  <si>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</si>
  <si>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</si>
  <si>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</si>
  <si>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</si>
  <si>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</si>
  <si>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</si>
  <si>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</si>
  <si>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</si>
  <si>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</si>
  <si>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</si>
  <si>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</si>
  <si>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</si>
  <si>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</si>
  <si>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</si>
  <si>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</si>
  <si>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</si>
  <si>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</si>
  <si>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</si>
  <si>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</si>
  <si>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</si>
  <si>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</si>
  <si>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</si>
  <si>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</si>
  <si>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</si>
  <si>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</si>
  <si>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</si>
  <si>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</si>
  <si>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</si>
  <si>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</si>
  <si>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</si>
  <si>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</si>
  <si>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</si>
  <si>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</si>
  <si>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</si>
  <si>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</si>
  <si>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</si>
  <si>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</si>
  <si>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</si>
  <si>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</si>
  <si>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</si>
  <si>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</si>
  <si>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</si>
  <si>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</si>
  <si>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</si>
  <si>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</si>
  <si>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</si>
  <si>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</si>
  <si>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</si>
  <si>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</si>
  <si>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</si>
  <si>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</si>
  <si>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</si>
  <si>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</si>
  <si>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</si>
  <si>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</si>
  <si>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</si>
  <si>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</si>
  <si>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</si>
  <si>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</si>
  <si>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</si>
  <si>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</si>
  <si>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</si>
  <si>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</si>
  <si>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</si>
  <si>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</si>
  <si>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</si>
  <si>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</si>
  <si>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</si>
  <si>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</si>
  <si>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</si>
  <si>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</si>
  <si>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</si>
  <si>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</si>
  <si>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</si>
  <si>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</si>
  <si>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</si>
  <si>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</si>
  <si>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</si>
  <si>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</si>
  <si>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</si>
  <si>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</si>
  <si>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</si>
  <si>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</si>
  <si>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</si>
  <si>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</si>
  <si>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</si>
  <si>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</si>
  <si>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</si>
  <si>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</si>
  <si>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</si>
  <si>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</si>
  <si>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</si>
  <si>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</si>
  <si>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</si>
  <si>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</si>
  <si>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</si>
  <si>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</si>
  <si>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</si>
  <si>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</si>
  <si>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</si>
  <si>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</si>
  <si>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</si>
  <si>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</si>
  <si>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</si>
  <si>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</si>
  <si>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</si>
  <si>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</si>
  <si>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</si>
  <si>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</si>
  <si>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</si>
  <si>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</si>
  <si>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</si>
  <si>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</si>
  <si>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</si>
  <si>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</si>
  <si>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</si>
  <si>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</si>
  <si>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</si>
  <si>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</si>
  <si>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</si>
  <si>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</si>
  <si>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</si>
  <si>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</si>
  <si>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</si>
  <si>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</si>
  <si>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</si>
  <si>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</si>
  <si>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</si>
  <si>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</si>
  <si>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</si>
  <si>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</si>
  <si>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</si>
  <si>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</si>
  <si>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</si>
  <si>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</si>
  <si>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</si>
  <si>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</si>
  <si>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</si>
  <si>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</si>
  <si>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</si>
  <si>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</si>
  <si>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</si>
  <si>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</si>
  <si>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</si>
  <si>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</si>
  <si>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</si>
  <si>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</si>
  <si>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</si>
  <si>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</si>
  <si>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</si>
  <si>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</si>
  <si>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</si>
  <si>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</si>
  <si>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</si>
  <si>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</si>
  <si>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</si>
  <si>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</si>
  <si>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</si>
  <si>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</si>
  <si>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</si>
  <si>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</si>
  <si>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</si>
  <si>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</si>
  <si>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</si>
  <si>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</si>
  <si>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</si>
  <si>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</si>
  <si>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</si>
  <si>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</si>
  <si>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</si>
  <si>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</si>
  <si>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</si>
  <si>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</si>
  <si>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</si>
  <si>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</si>
  <si>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</si>
  <si>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</si>
  <si>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</si>
  <si>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</si>
  <si>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</si>
  <si>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</si>
  <si>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</si>
  <si>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</si>
  <si>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</si>
  <si>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</si>
  <si>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</si>
  <si>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</si>
  <si>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</si>
  <si>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</si>
  <si>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</si>
  <si>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</si>
  <si>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</si>
  <si>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</si>
  <si>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</si>
  <si>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</si>
  <si>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</si>
  <si>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</si>
  <si>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</si>
  <si>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</si>
  <si>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</si>
  <si>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</si>
  <si>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</si>
  <si>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</si>
  <si>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</si>
  <si>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</si>
  <si>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</si>
  <si>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</si>
  <si>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</si>
  <si>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</si>
  <si>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</si>
  <si>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</si>
  <si>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</si>
  <si>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</si>
  <si>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</si>
  <si>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</si>
  <si>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</si>
  <si>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</si>
  <si>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</si>
  <si>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</si>
  <si>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</si>
  <si>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</si>
  <si>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</si>
  <si>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</si>
  <si>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</si>
  <si>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</si>
  <si>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</si>
  <si>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</si>
  <si>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</si>
  <si>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</si>
  <si>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</si>
  <si>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</si>
  <si>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</si>
  <si>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</si>
  <si>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</si>
  <si>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</si>
  <si>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</si>
  <si>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</si>
  <si>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</si>
  <si>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</si>
  <si>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</si>
  <si>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</si>
  <si>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</si>
  <si>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</si>
  <si>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</si>
  <si>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</si>
  <si>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</si>
  <si>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</si>
  <si>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</si>
  <si>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</si>
  <si>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</si>
  <si>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</si>
  <si>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</si>
  <si>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</si>
  <si>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</si>
  <si>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</si>
  <si>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</si>
  <si>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</si>
  <si>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</si>
  <si>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</si>
  <si>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</si>
  <si>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</si>
  <si>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</si>
  <si>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</si>
  <si>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</si>
  <si>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</si>
  <si>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</si>
  <si>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</si>
  <si>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</si>
  <si>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</si>
  <si>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</si>
  <si>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</si>
  <si>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</si>
  <si>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</si>
  <si>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</si>
  <si>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</si>
  <si>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</si>
  <si>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</si>
  <si>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</si>
  <si>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</si>
  <si>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</si>
  <si>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</si>
  <si>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</si>
  <si>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</si>
  <si>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</si>
  <si>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</si>
  <si>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</si>
  <si>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</si>
  <si>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</si>
  <si>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</si>
  <si>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</si>
  <si>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</si>
  <si>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</si>
  <si>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</si>
  <si>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</si>
  <si>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</si>
  <si>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</si>
  <si>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</si>
  <si>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</si>
  <si>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</si>
  <si>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</si>
  <si>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</si>
  <si>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</si>
  <si>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</si>
  <si>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</si>
  <si>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</si>
  <si>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</si>
  <si>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</si>
  <si>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</si>
  <si>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</si>
  <si>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</si>
  <si>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</si>
  <si>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</si>
  <si>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</si>
  <si>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</si>
  <si>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</si>
  <si>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</si>
  <si>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</si>
  <si>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</si>
  <si>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</si>
  <si>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</si>
  <si>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</si>
  <si>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</si>
  <si>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</si>
  <si>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</si>
  <si>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</si>
  <si>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</si>
  <si>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</si>
  <si>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</si>
  <si>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</si>
  <si>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</si>
  <si>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</si>
  <si>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</si>
  <si>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</si>
  <si>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</si>
  <si>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</si>
  <si>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</si>
  <si>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</si>
  <si>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</si>
  <si>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</si>
  <si>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</si>
  <si>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</si>
  <si>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</si>
  <si>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</si>
  <si>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</si>
  <si>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</si>
  <si>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</si>
  <si>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</si>
  <si>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</si>
  <si>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</si>
  <si>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</si>
  <si>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</si>
  <si>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</si>
  <si>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</si>
  <si>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</si>
  <si>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</si>
  <si>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</si>
  <si>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</si>
  <si>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</si>
  <si>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</si>
  <si>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</si>
  <si>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</si>
  <si>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</si>
  <si>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</si>
  <si>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</si>
  <si>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</si>
  <si>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</si>
  <si>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</si>
  <si>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</si>
  <si>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</si>
  <si>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</si>
  <si>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</si>
  <si>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</si>
  <si>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</si>
  <si>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</si>
  <si>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</si>
  <si>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</si>
  <si>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</si>
  <si>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</si>
  <si>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</si>
  <si>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</si>
  <si>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</si>
  <si>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</si>
  <si>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</si>
  <si>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</si>
  <si>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</si>
  <si>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</si>
  <si>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</si>
  <si>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</si>
  <si>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</si>
  <si>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</si>
  <si>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</si>
  <si>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</si>
  <si>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</si>
  <si>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</si>
  <si>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</si>
  <si>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</si>
  <si>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</si>
  <si>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</si>
  <si>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</si>
  <si>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</si>
  <si>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</si>
  <si>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</si>
  <si>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</si>
  <si>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</si>
  <si>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</si>
  <si>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</si>
  <si>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</si>
  <si>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</si>
  <si>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</si>
  <si>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</si>
  <si>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</si>
  <si>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</si>
  <si>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</si>
  <si>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</si>
  <si>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</si>
  <si>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</si>
  <si>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</si>
  <si>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</si>
  <si>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</si>
  <si>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</si>
  <si>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</si>
  <si>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</si>
  <si>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</si>
  <si>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</si>
  <si>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</si>
  <si>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</si>
  <si>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</si>
  <si>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</si>
  <si>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</si>
  <si>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</si>
  <si>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</si>
  <si>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</si>
  <si>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</si>
  <si>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</si>
  <si>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</si>
  <si>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</si>
  <si>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</si>
  <si>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</si>
  <si>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</si>
  <si>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</si>
  <si>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</si>
  <si>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</si>
  <si>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</si>
  <si>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</si>
  <si>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</si>
  <si>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</si>
  <si>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</si>
  <si>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</si>
  <si>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</si>
  <si>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</si>
  <si>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</si>
  <si>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</si>
  <si>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</si>
  <si>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</si>
  <si>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</si>
  <si>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</si>
  <si>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</si>
  <si>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</si>
  <si>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</si>
  <si>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</si>
  <si>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</si>
  <si>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</si>
  <si>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</si>
  <si>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</si>
  <si>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</si>
  <si>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</si>
  <si>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</si>
  <si>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</si>
  <si>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</si>
  <si>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</si>
  <si>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</si>
  <si>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</si>
  <si>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</si>
  <si>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</si>
  <si>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</si>
  <si>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</si>
  <si>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</si>
  <si>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</si>
  <si>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</si>
  <si>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</si>
  <si>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</si>
  <si>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</si>
  <si>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</si>
  <si>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</si>
  <si>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</si>
  <si>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</si>
  <si>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</si>
  <si>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</si>
  <si>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</si>
  <si>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</si>
  <si>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</si>
  <si>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</si>
  <si>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</si>
  <si>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</si>
  <si>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</si>
  <si>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</si>
  <si>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</si>
  <si>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</si>
  <si>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</si>
  <si>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</si>
  <si>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</si>
  <si>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</si>
  <si>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</si>
  <si>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</si>
  <si>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</si>
  <si>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</si>
  <si>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</si>
  <si>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</si>
  <si>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</si>
  <si>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</si>
  <si>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</si>
  <si>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</si>
  <si>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</si>
  <si>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</si>
  <si>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</si>
  <si>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</si>
  <si>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</si>
  <si>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</si>
  <si>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</si>
  <si>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</si>
  <si>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</si>
  <si>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</si>
  <si>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</si>
  <si>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</si>
  <si>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</si>
  <si>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</si>
  <si>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</si>
  <si>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</si>
  <si>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</si>
  <si>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</si>
  <si>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</si>
  <si>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</si>
  <si>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</si>
  <si>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</si>
  <si>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</si>
  <si>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</si>
  <si>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</si>
  <si>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</si>
  <si>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</si>
  <si>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</si>
  <si>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</si>
  <si>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</si>
  <si>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</si>
  <si>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</si>
  <si>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</si>
  <si>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</si>
  <si>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</si>
  <si>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</si>
  <si>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</si>
  <si>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</si>
  <si>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</si>
  <si>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</si>
  <si>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</si>
  <si>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</si>
  <si>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</si>
  <si>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</si>
  <si>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</si>
  <si>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</si>
  <si>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</si>
  <si>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</si>
  <si>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</si>
  <si>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</si>
  <si>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</si>
  <si>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</si>
  <si>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</si>
  <si>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</si>
  <si>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</si>
  <si>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</si>
  <si>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</si>
  <si>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</si>
  <si>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</si>
  <si>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</si>
  <si>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</si>
  <si>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</si>
  <si>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</si>
  <si>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</si>
  <si>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</si>
  <si>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</si>
  <si>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</si>
  <si>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</si>
  <si>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</si>
  <si>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</si>
  <si>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</si>
  <si>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</si>
  <si>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</si>
  <si>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</si>
  <si>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</si>
  <si>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</si>
  <si>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</si>
  <si>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</si>
  <si>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</si>
  <si>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</si>
  <si>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</si>
  <si>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</si>
  <si>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</si>
  <si>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</si>
  <si>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</si>
  <si>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</si>
  <si>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</si>
  <si>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</si>
  <si>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</si>
  <si>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</si>
  <si>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</si>
  <si>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</si>
  <si>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</si>
  <si>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</si>
  <si>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</si>
  <si>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</si>
  <si>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</si>
  <si>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</si>
  <si>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</si>
  <si>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</si>
  <si>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</si>
  <si>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</si>
  <si>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</si>
  <si>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</si>
  <si>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</si>
  <si>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</si>
  <si>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</si>
  <si>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</si>
  <si>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</si>
  <si>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</si>
  <si>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</si>
  <si>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</si>
  <si>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</si>
  <si>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</si>
  <si>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</si>
  <si>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</si>
  <si>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</si>
  <si>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</si>
  <si>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</si>
  <si>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</si>
  <si>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</si>
  <si>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</si>
  <si>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</si>
  <si>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</si>
  <si>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</si>
  <si>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</si>
  <si>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</si>
  <si>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</si>
  <si>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</si>
  <si>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</si>
  <si>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</si>
  <si>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</si>
  <si>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</si>
  <si>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</si>
  <si>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</si>
  <si>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</si>
  <si>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</si>
  <si>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</si>
  <si>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</si>
  <si>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</si>
  <si>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</si>
  <si>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</si>
  <si>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</si>
  <si>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</si>
  <si>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</si>
  <si>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</si>
  <si>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</si>
  <si>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</si>
  <si>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</si>
  <si>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</si>
  <si>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</si>
  <si>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</si>
  <si>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</si>
  <si>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</si>
  <si>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</si>
  <si>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</si>
  <si>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</si>
  <si>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</si>
  <si>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</si>
  <si>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</si>
  <si>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</si>
  <si>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</si>
  <si>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</si>
  <si>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</si>
  <si>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</si>
  <si>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</si>
  <si>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</si>
  <si>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</si>
  <si>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</si>
  <si>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</si>
  <si>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</si>
  <si>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</si>
  <si>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</si>
  <si>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</si>
  <si>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</si>
  <si>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</si>
  <si>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</si>
  <si>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</si>
  <si>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</si>
  <si>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</si>
  <si>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</si>
  <si>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</si>
  <si>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</si>
  <si>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</si>
  <si>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</si>
  <si>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</si>
  <si>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</si>
  <si>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</si>
  <si>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</si>
  <si>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</si>
  <si>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</si>
  <si>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</si>
  <si>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</si>
  <si>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</si>
  <si>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</si>
  <si>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</si>
  <si>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</si>
  <si>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</si>
  <si>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</si>
  <si>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</si>
  <si>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</si>
  <si>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</si>
  <si>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</si>
  <si>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</si>
  <si>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</si>
  <si>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</si>
  <si>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</si>
  <si>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</si>
  <si>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</si>
  <si>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</si>
  <si>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</si>
  <si>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</si>
  <si>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</si>
  <si>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</si>
  <si>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</si>
  <si>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</si>
  <si>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</si>
  <si>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</si>
  <si>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</si>
  <si>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</si>
  <si>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</si>
  <si>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</si>
  <si>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</si>
  <si>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</si>
  <si>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</si>
  <si>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</si>
  <si>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</si>
  <si>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</si>
  <si>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</si>
  <si>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</si>
  <si>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</si>
  <si>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</si>
  <si>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</si>
  <si>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</si>
  <si>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</si>
  <si>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</si>
  <si>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</si>
  <si>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</si>
  <si>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</si>
  <si>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</si>
  <si>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</si>
  <si>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</si>
  <si>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</si>
  <si>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</si>
  <si>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</si>
  <si>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</si>
  <si>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</si>
  <si>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</si>
  <si>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</si>
  <si>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</si>
  <si>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</si>
  <si>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</si>
  <si>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</si>
  <si>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</si>
  <si>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</si>
  <si>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</si>
  <si>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</si>
  <si>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</si>
  <si>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</si>
  <si>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</si>
  <si>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</si>
  <si>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</si>
  <si>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</si>
  <si>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</si>
  <si>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</si>
  <si>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</si>
  <si>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</si>
  <si>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</si>
  <si>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</si>
  <si>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</si>
  <si>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</si>
  <si>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</si>
  <si>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</si>
  <si>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</si>
  <si>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</si>
  <si>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</si>
  <si>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</si>
  <si>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</si>
  <si>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</si>
  <si>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</si>
  <si>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</si>
  <si>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</si>
  <si>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</si>
  <si>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</si>
  <si>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</si>
  <si>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</si>
  <si>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</si>
  <si>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</si>
  <si>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</si>
  <si>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</si>
  <si>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</si>
  <si>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</si>
  <si>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</si>
  <si>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</si>
  <si>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</si>
  <si>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</si>
  <si>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</si>
  <si>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</si>
  <si>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</si>
  <si>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</si>
  <si>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</si>
  <si>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</si>
  <si>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</si>
  <si>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</si>
  <si>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</si>
  <si>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</si>
  <si>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</si>
  <si>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</si>
  <si>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</si>
  <si>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</si>
  <si>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</si>
  <si>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</si>
  <si>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</si>
  <si>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</si>
  <si>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</si>
  <si>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</si>
  <si>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</si>
  <si>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</si>
  <si>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</si>
  <si>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</si>
  <si>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</si>
  <si>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</si>
  <si>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</si>
  <si>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</si>
  <si>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</si>
  <si>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</si>
  <si>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</si>
  <si>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</si>
  <si>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</si>
  <si>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</si>
  <si>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</si>
  <si>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</si>
  <si>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</si>
  <si>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</si>
  <si>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</si>
  <si>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</si>
  <si>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</si>
  <si>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</si>
  <si>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</si>
  <si>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</si>
  <si>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</si>
  <si>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</si>
  <si>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</si>
  <si>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</si>
  <si>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</si>
  <si>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</si>
  <si>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</si>
  <si>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</si>
  <si>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</si>
  <si>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</si>
  <si>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</si>
  <si>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</si>
  <si>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</si>
  <si>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</si>
  <si>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</si>
  <si>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</si>
  <si>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</si>
  <si>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</si>
  <si>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</si>
  <si>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</si>
  <si>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</si>
  <si>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</si>
  <si>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</si>
  <si>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</si>
  <si>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</si>
  <si>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</si>
  <si>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</si>
  <si>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</si>
  <si>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</si>
  <si>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</si>
  <si>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</si>
  <si>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</si>
  <si>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</si>
  <si>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</si>
  <si>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</si>
  <si>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</si>
  <si>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</si>
  <si>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</si>
  <si>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</si>
  <si>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</si>
  <si>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</si>
  <si>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</si>
  <si>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</si>
  <si>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</si>
  <si>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</si>
  <si>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</si>
  <si>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</si>
  <si>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</si>
  <si>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</si>
  <si>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</si>
  <si>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</si>
  <si>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</si>
  <si>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</si>
  <si>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</si>
  <si>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</si>
  <si>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</si>
  <si>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</si>
  <si>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</si>
  <si>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</si>
  <si>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</si>
  <si>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</si>
  <si>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</si>
  <si>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</si>
  <si>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</si>
  <si>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</si>
  <si>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</si>
  <si>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</si>
  <si>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</si>
  <si>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</si>
  <si>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</si>
  <si>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</si>
  <si>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</si>
  <si>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</si>
  <si>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</si>
  <si>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</si>
  <si>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</si>
  <si>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</si>
  <si>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</si>
  <si>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</si>
  <si>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</si>
  <si>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</si>
  <si>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</si>
  <si>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</si>
  <si>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</si>
  <si>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</si>
  <si>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</si>
  <si>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</si>
  <si>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</si>
  <si>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</si>
  <si>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</si>
  <si>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</si>
  <si>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</si>
  <si>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</si>
  <si>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</si>
  <si>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</si>
  <si>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</si>
  <si>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</si>
  <si>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</si>
  <si>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</si>
  <si>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</si>
  <si>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</si>
  <si>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</si>
  <si>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</si>
  <si>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</si>
  <si>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</si>
  <si>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</si>
  <si>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</si>
  <si>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</si>
  <si>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</si>
  <si>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</si>
  <si>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</si>
  <si>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</si>
  <si>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</si>
  <si>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</si>
  <si>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</si>
  <si>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</si>
  <si>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</si>
  <si>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</si>
  <si>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</si>
  <si>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</si>
  <si>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</si>
  <si>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</si>
  <si>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</si>
  <si>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</si>
  <si>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</si>
  <si>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</si>
  <si>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</si>
  <si>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</si>
  <si>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</si>
  <si>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</si>
  <si>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</si>
  <si>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</si>
  <si>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</si>
  <si>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</si>
  <si>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</si>
  <si>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</si>
  <si>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</si>
  <si>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</si>
  <si>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</si>
  <si>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</si>
  <si>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</si>
  <si>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</si>
  <si>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</si>
  <si>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</si>
  <si>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</si>
  <si>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</si>
  <si>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</si>
  <si>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</si>
  <si>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</si>
  <si>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</si>
  <si>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</si>
  <si>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</si>
  <si>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</si>
  <si>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</si>
  <si>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</si>
  <si>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</si>
  <si>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</si>
  <si>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</si>
  <si>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</si>
  <si>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</si>
  <si>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</si>
  <si>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</si>
  <si>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</si>
  <si>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</si>
  <si>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</si>
  <si>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</si>
  <si>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</si>
  <si>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</si>
  <si>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</si>
  <si>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</si>
  <si>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</si>
  <si>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</si>
  <si>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</si>
  <si>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</si>
  <si>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</si>
  <si>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</si>
  <si>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</si>
  <si>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</si>
  <si>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</si>
  <si>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</si>
  <si>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</si>
  <si>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</si>
  <si>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</si>
  <si>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</si>
  <si>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</si>
  <si>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</si>
  <si>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</si>
  <si>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</si>
  <si>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</si>
  <si>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</si>
  <si>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</si>
  <si>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</si>
  <si>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</si>
  <si>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</si>
  <si>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</si>
  <si>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</si>
  <si>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</si>
  <si>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</si>
  <si>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</si>
  <si>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</si>
  <si>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</si>
  <si>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</si>
  <si>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</si>
  <si>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</si>
  <si>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</si>
  <si>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</si>
  <si>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</si>
  <si>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</si>
  <si>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</si>
  <si>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</si>
  <si>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</si>
  <si>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</si>
  <si>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</si>
  <si>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</si>
  <si>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</si>
  <si>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</si>
  <si>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</si>
  <si>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</si>
  <si>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</si>
  <si>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</si>
  <si>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</si>
  <si>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</si>
  <si>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</si>
  <si>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</si>
  <si>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</si>
  <si>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</si>
  <si>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</si>
  <si>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</si>
  <si>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</si>
  <si>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</si>
  <si>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</si>
  <si>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</si>
  <si>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</si>
  <si>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</si>
  <si>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</si>
  <si>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</si>
  <si>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</si>
  <si>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</si>
  <si>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</si>
  <si>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</si>
  <si>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</si>
  <si>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</si>
  <si>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</si>
  <si>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</si>
  <si>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</si>
  <si>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</si>
  <si>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</si>
  <si>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</si>
  <si>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</si>
  <si>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</si>
  <si>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</si>
  <si>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</si>
  <si>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</si>
  <si>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</si>
  <si>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</si>
  <si>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</si>
  <si>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</si>
  <si>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</si>
  <si>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</si>
  <si>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</si>
  <si>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</si>
  <si>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</si>
  <si>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</si>
  <si>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</si>
  <si>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</si>
  <si>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</si>
  <si>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</si>
  <si>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</si>
  <si>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</si>
  <si>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</si>
  <si>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</si>
  <si>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</si>
  <si>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</si>
  <si>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</si>
  <si>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</si>
  <si>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</si>
  <si>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</si>
  <si>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</si>
  <si>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</si>
  <si>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</si>
  <si>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</si>
  <si>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</si>
  <si>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</si>
  <si>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</si>
  <si>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</si>
  <si>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</si>
  <si>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</si>
  <si>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</si>
  <si>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</si>
  <si>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</si>
  <si>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</si>
  <si>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</si>
  <si>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</si>
  <si>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</si>
  <si>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</si>
  <si>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</si>
  <si>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</si>
  <si>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</si>
  <si>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</si>
  <si>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</si>
  <si>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</si>
  <si>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</si>
  <si>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</si>
  <si>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</si>
  <si>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</si>
  <si>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</si>
  <si>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</si>
  <si>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</si>
  <si>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</si>
  <si>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</si>
  <si>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</si>
  <si>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</si>
  <si>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</si>
  <si>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</si>
  <si>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</si>
  <si>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</si>
  <si>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</si>
  <si>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</si>
  <si>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</si>
  <si>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</si>
  <si>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</si>
  <si>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</si>
  <si>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</si>
  <si>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</si>
  <si>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</si>
  <si>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</si>
  <si>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</si>
  <si>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</si>
  <si>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</si>
  <si>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</si>
  <si>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</si>
  <si>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</si>
  <si>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</si>
  <si>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</si>
  <si>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</si>
  <si>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</si>
  <si>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</si>
  <si>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</si>
  <si>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</si>
  <si>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</si>
  <si>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</si>
  <si>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</si>
  <si>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</si>
  <si>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</si>
  <si>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</si>
  <si>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</si>
  <si>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</si>
  <si>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</si>
  <si>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</si>
  <si>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</si>
  <si>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</si>
  <si>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</si>
  <si>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</si>
  <si>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</si>
  <si>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</si>
  <si>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</si>
  <si>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</si>
  <si>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</si>
  <si>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</si>
  <si>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</si>
  <si>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</si>
  <si>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</si>
  <si>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</si>
  <si>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</si>
  <si>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</si>
  <si>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</si>
  <si>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</si>
  <si>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</si>
  <si>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</si>
  <si>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</si>
  <si>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</si>
  <si>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</si>
  <si>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</si>
  <si>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</si>
  <si>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</si>
  <si>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</si>
  <si>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</si>
  <si>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</si>
  <si>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</si>
  <si>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</si>
  <si>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</si>
  <si>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</si>
  <si>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</si>
  <si>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</si>
  <si>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</si>
  <si>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</si>
  <si>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</si>
  <si>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</si>
  <si>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</si>
  <si>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</si>
  <si>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</si>
  <si>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</si>
  <si>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</si>
  <si>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</si>
  <si>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</si>
  <si>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</si>
  <si>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</si>
  <si>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</si>
  <si>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</si>
  <si>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</si>
  <si>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</si>
  <si>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</si>
  <si>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</si>
  <si>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</si>
  <si>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</si>
  <si>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</si>
  <si>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</si>
  <si>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</si>
  <si>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</si>
  <si>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</si>
  <si>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</si>
  <si>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</si>
  <si>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</si>
  <si>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</si>
  <si>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</si>
  <si>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</si>
  <si>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</si>
  <si>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</si>
  <si>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</si>
  <si>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</si>
  <si>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</si>
  <si>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</si>
  <si>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</si>
  <si>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</si>
  <si>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</si>
  <si>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</si>
  <si>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</si>
  <si>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</si>
  <si>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</si>
  <si>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</si>
  <si>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</si>
  <si>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</si>
  <si>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</si>
  <si>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</si>
  <si>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</si>
  <si>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</si>
  <si>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</si>
  <si>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</si>
  <si>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</si>
  <si>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</si>
  <si>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</si>
  <si>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</si>
  <si>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</si>
  <si>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</si>
  <si>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</si>
  <si>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</si>
  <si>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</si>
  <si>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</si>
  <si>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</si>
  <si>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</si>
  <si>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</si>
  <si>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</si>
  <si>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</si>
  <si>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</si>
  <si>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</si>
  <si>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</si>
  <si>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</si>
  <si>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</si>
  <si>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</si>
  <si>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</si>
  <si>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</si>
  <si>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</si>
  <si>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</si>
  <si>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</si>
  <si>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</si>
  <si>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</si>
  <si>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</si>
  <si>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</si>
  <si>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</si>
  <si>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</si>
  <si>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</si>
  <si>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</si>
  <si>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</si>
  <si>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</si>
  <si>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</si>
  <si>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</si>
  <si>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</si>
  <si>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</si>
  <si>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</si>
  <si>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</si>
  <si>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</si>
  <si>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</si>
  <si>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</si>
  <si>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</si>
  <si>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</si>
  <si>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</si>
  <si>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</si>
  <si>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</si>
  <si>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</si>
  <si>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</si>
  <si>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</si>
  <si>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</si>
  <si>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</si>
  <si>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</si>
  <si>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</si>
  <si>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</si>
  <si>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</si>
  <si>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</si>
  <si>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</si>
  <si>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</si>
  <si>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</si>
  <si>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</si>
  <si>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</si>
  <si>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</si>
  <si>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</si>
  <si>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</si>
  <si>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</si>
  <si>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</si>
  <si>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</si>
  <si>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</si>
  <si>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</si>
  <si>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</si>
  <si>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</si>
  <si>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</si>
  <si>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</si>
  <si>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</si>
  <si>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</si>
  <si>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</si>
  <si>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</si>
  <si>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</si>
  <si>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</si>
  <si>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</si>
  <si>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</si>
  <si>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</si>
  <si>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</si>
  <si>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</si>
  <si>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</si>
  <si>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</si>
  <si>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</si>
  <si>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</si>
  <si>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</si>
  <si>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</si>
  <si>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</si>
  <si>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</si>
  <si>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</si>
  <si>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</si>
  <si>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</si>
  <si>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</si>
  <si>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</si>
  <si>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</si>
  <si>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</si>
  <si>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</si>
  <si>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</si>
  <si>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</si>
  <si>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</si>
  <si>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</si>
  <si>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</si>
  <si>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</si>
  <si>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</si>
  <si>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</si>
  <si>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</si>
  <si>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</si>
  <si>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</si>
  <si>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</si>
  <si>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</si>
  <si>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</si>
  <si>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</si>
  <si>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</si>
  <si>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</si>
  <si>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</si>
  <si>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</si>
  <si>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</si>
  <si>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</si>
  <si>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</si>
  <si>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</si>
  <si>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</si>
  <si>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</si>
  <si>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</si>
  <si>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</si>
  <si>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</si>
  <si>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</si>
  <si>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</si>
  <si>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</si>
  <si>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</si>
  <si>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</si>
  <si>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</si>
  <si>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</si>
  <si>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</si>
  <si>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</si>
  <si>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</si>
  <si>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</si>
  <si>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</si>
  <si>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</si>
  <si>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</si>
  <si>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</si>
  <si>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</si>
  <si>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</si>
  <si>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</si>
  <si>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</si>
  <si>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</si>
  <si>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</si>
  <si>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</si>
  <si>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</si>
  <si>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</si>
  <si>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</si>
  <si>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</si>
  <si>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</si>
  <si>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</si>
  <si>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</si>
  <si>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</si>
  <si>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</si>
  <si>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</si>
  <si>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</si>
  <si>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</si>
  <si>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</si>
  <si>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</si>
  <si>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</si>
  <si>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</si>
  <si>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</si>
  <si>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</si>
  <si>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</si>
  <si>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</si>
  <si>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</si>
  <si>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</si>
  <si>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</si>
  <si>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</si>
  <si>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</si>
  <si>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</si>
  <si>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</si>
  <si>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</si>
  <si>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</si>
  <si>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</si>
  <si>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</si>
  <si>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</si>
  <si>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</si>
  <si>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</si>
  <si>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</si>
  <si>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</si>
  <si>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</si>
  <si>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</si>
  <si>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</si>
  <si>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</si>
  <si>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</si>
  <si>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</si>
  <si>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</si>
  <si>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</si>
  <si>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</si>
  <si>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</si>
  <si>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</si>
  <si>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</si>
  <si>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</si>
  <si>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</si>
  <si>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</si>
  <si>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</si>
  <si>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</si>
  <si>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</si>
  <si>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</si>
  <si>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</si>
  <si>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</si>
  <si>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</si>
  <si>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</si>
  <si>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</si>
  <si>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</si>
  <si>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</si>
  <si>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</si>
  <si>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</si>
  <si>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</si>
  <si>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</si>
  <si>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</si>
  <si>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</si>
  <si>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</si>
  <si>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</si>
  <si>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</si>
  <si>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</si>
  <si>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</si>
  <si>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</si>
  <si>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</si>
  <si>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</si>
  <si>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</si>
  <si>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</si>
  <si>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</si>
  <si>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</si>
  <si>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</si>
  <si>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</si>
  <si>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</si>
  <si>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</si>
  <si>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</si>
  <si>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</si>
  <si>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</si>
  <si>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</si>
  <si>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</si>
  <si>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</si>
  <si>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</si>
  <si>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</si>
  <si>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</si>
  <si>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</si>
  <si>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</si>
  <si>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</si>
  <si>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</si>
  <si>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</si>
  <si>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</si>
  <si>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</si>
  <si>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</si>
  <si>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</si>
  <si>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</si>
  <si>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</si>
  <si>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</si>
  <si>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</si>
  <si>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</si>
  <si>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</si>
  <si>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</si>
  <si>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</si>
  <si>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</si>
  <si>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</si>
  <si>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</si>
  <si>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</si>
  <si>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</si>
  <si>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</si>
  <si>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</si>
  <si>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</si>
  <si>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</si>
  <si>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</si>
  <si>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</si>
  <si>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</si>
  <si>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</si>
  <si>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</si>
  <si>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</si>
  <si>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</si>
  <si>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</si>
  <si>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</si>
  <si>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</si>
  <si>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</si>
  <si>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</si>
  <si>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</si>
  <si>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</si>
  <si>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</si>
  <si>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</si>
  <si>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</si>
  <si>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</si>
  <si>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</si>
  <si>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</si>
  <si>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</si>
  <si>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</si>
  <si>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</si>
  <si>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</si>
  <si>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</si>
  <si>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</si>
  <si>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</si>
  <si>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</si>
  <si>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</si>
  <si>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</si>
  <si>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</si>
  <si>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</si>
  <si>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</si>
  <si>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</si>
  <si>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</si>
  <si>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</si>
  <si>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</si>
  <si>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</si>
  <si>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</si>
  <si>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</si>
  <si>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</si>
  <si>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</si>
  <si>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</si>
  <si>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</si>
  <si>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</si>
  <si>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</si>
  <si>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</si>
  <si>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</si>
  <si>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</si>
  <si>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</si>
  <si>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</si>
  <si>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</si>
  <si>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</si>
  <si>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</si>
  <si>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</si>
  <si>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</si>
  <si>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</si>
  <si>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</si>
  <si>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</si>
  <si>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</si>
  <si>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</si>
  <si>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</si>
  <si>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</si>
  <si>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</si>
  <si>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</si>
  <si>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</si>
  <si>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</si>
  <si>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</si>
  <si>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</si>
  <si>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</si>
  <si>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</si>
  <si>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</si>
  <si>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</si>
  <si>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</si>
  <si>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</si>
  <si>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</si>
  <si>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</si>
  <si>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</si>
  <si>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</si>
  <si>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</si>
  <si>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</si>
  <si>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</si>
  <si>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</si>
  <si>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</si>
  <si>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</si>
  <si>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</si>
  <si>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</si>
  <si>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</si>
  <si>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</si>
  <si>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</si>
  <si>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</si>
  <si>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</si>
  <si>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</si>
  <si>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</si>
  <si>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</si>
  <si>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</si>
  <si>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</si>
  <si>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</si>
  <si>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</si>
  <si>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</si>
  <si>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</si>
  <si>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</si>
  <si>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</si>
  <si>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</si>
  <si>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</si>
  <si>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</si>
  <si>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</si>
  <si>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</si>
  <si>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</si>
  <si>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</si>
  <si>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</si>
  <si>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</si>
  <si>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</si>
  <si>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</si>
  <si>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</si>
  <si>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</si>
  <si>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</si>
  <si>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</si>
  <si>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</si>
  <si>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</si>
  <si>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</si>
  <si>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</si>
  <si>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</si>
  <si>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</si>
  <si>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</si>
  <si>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</si>
  <si>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</si>
  <si>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</si>
  <si>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</si>
  <si>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</si>
  <si>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</si>
  <si>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</si>
  <si>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</si>
  <si>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</si>
  <si>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</si>
  <si>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</si>
  <si>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</si>
  <si>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</si>
  <si>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</si>
  <si>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</si>
  <si>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</si>
  <si>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</si>
  <si>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</si>
  <si>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</si>
  <si>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</si>
  <si>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</si>
  <si>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</si>
  <si>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</si>
  <si>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</si>
  <si>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</si>
  <si>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</si>
  <si>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</si>
  <si>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</si>
  <si>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</si>
  <si>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</si>
  <si>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</si>
  <si>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</si>
  <si>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</si>
  <si>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</si>
  <si>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</si>
  <si>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</si>
  <si>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</si>
  <si>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</si>
  <si>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</si>
  <si>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</si>
  <si>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</si>
  <si>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</si>
  <si>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</si>
  <si>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</si>
  <si>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</si>
  <si>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</si>
  <si>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</si>
  <si>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</si>
  <si>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</si>
  <si>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</si>
  <si>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</si>
  <si>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</si>
  <si>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</si>
  <si>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</si>
  <si>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</si>
  <si>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</si>
  <si>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</si>
  <si>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</si>
  <si>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</si>
  <si>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</si>
  <si>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</si>
  <si>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</si>
  <si>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</si>
  <si>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</si>
  <si>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</si>
  <si>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</si>
  <si>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</si>
  <si>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</si>
  <si>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</si>
  <si>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</si>
  <si>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</si>
  <si>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</si>
  <si>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</si>
  <si>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</si>
  <si>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</si>
  <si>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</si>
  <si>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</si>
  <si>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</si>
  <si>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</si>
  <si>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</si>
  <si>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</si>
  <si>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</si>
  <si>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</si>
  <si>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</si>
  <si>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</si>
  <si>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</si>
  <si>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</si>
  <si>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</si>
  <si>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</si>
  <si>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</si>
  <si>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</si>
  <si>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</si>
  <si>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</si>
  <si>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</si>
  <si>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</si>
  <si>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</si>
  <si>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</si>
  <si>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</si>
  <si>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</si>
  <si>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</si>
  <si>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</si>
  <si>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</si>
  <si>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</si>
  <si>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</si>
  <si>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</si>
  <si>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</si>
  <si>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</si>
  <si>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</si>
  <si>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</si>
  <si>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</si>
  <si>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</si>
  <si>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</si>
  <si>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</si>
  <si>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</si>
  <si>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</si>
  <si>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</si>
  <si>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</si>
  <si>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</si>
  <si>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</si>
  <si>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</si>
  <si>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</si>
  <si>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</si>
  <si>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</si>
  <si>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</si>
  <si>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</si>
  <si>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</si>
  <si>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</si>
  <si>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</si>
  <si>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</si>
  <si>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</si>
  <si>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</si>
  <si>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</si>
  <si>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</si>
  <si>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</si>
  <si>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</si>
  <si>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</si>
  <si>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</si>
  <si>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</si>
  <si>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</si>
  <si>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</si>
  <si>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</si>
  <si>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</si>
  <si>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</si>
  <si>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</si>
  <si>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</si>
  <si>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</si>
  <si>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</si>
  <si>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</si>
  <si>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</si>
  <si>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</si>
  <si>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</si>
  <si>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</si>
  <si>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</si>
  <si>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</si>
  <si>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</si>
  <si>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</si>
  <si>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</si>
  <si>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</si>
  <si>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</si>
  <si>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</si>
  <si>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</si>
  <si>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</si>
  <si>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</si>
  <si>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</si>
  <si>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</si>
  <si>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</si>
  <si>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</si>
  <si>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</si>
  <si>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</si>
  <si>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</si>
  <si>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</si>
  <si>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</si>
  <si>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</si>
  <si>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</si>
  <si>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</si>
  <si>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</si>
  <si>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</si>
  <si>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</si>
  <si>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</si>
  <si>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</si>
  <si>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</si>
  <si>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</si>
  <si>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</si>
  <si>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</si>
  <si>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</si>
  <si>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</si>
  <si>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</si>
  <si>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</si>
  <si>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</si>
  <si>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</si>
  <si>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</si>
  <si>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</si>
  <si>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</si>
  <si>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</si>
  <si>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</si>
  <si>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</si>
  <si>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</si>
  <si>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</si>
  <si>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</si>
  <si>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</si>
  <si>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</si>
  <si>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</si>
  <si>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</si>
  <si>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</si>
  <si>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</si>
  <si>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</si>
  <si>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</si>
  <si>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</si>
  <si>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</si>
  <si>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</si>
  <si>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</si>
  <si>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</si>
  <si>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</si>
  <si>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</si>
  <si>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</si>
  <si>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</si>
  <si>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</si>
  <si>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</si>
  <si>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</si>
  <si>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</si>
  <si>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</si>
  <si>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</si>
  <si>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</si>
  <si>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</si>
  <si>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</si>
  <si>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</si>
  <si>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</si>
  <si>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</si>
  <si>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</si>
  <si>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</si>
  <si>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</si>
  <si>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</si>
  <si>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</si>
  <si>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</si>
  <si>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</si>
  <si>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</si>
  <si>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</si>
  <si>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</si>
  <si>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</si>
  <si>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</si>
  <si>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</si>
  <si>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</si>
  <si>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</si>
  <si>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</si>
  <si>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</si>
  <si>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</si>
  <si>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</si>
  <si>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</si>
  <si>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</si>
  <si>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</si>
  <si>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</si>
  <si>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</si>
  <si>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</si>
  <si>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</si>
  <si>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</si>
  <si>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</si>
  <si>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</si>
  <si>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</si>
  <si>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</si>
  <si>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</si>
  <si>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</si>
  <si>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</si>
  <si>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</si>
  <si>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</si>
  <si>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</si>
  <si>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</si>
  <si>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</si>
  <si>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</si>
  <si>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</si>
  <si>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</si>
  <si>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</si>
  <si>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</si>
  <si>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</si>
  <si>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</si>
  <si>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</si>
  <si>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</si>
  <si>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</si>
  <si>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</si>
  <si>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</si>
  <si>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</si>
  <si>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</si>
  <si>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</si>
  <si>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</si>
  <si>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</si>
  <si>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</si>
  <si>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</si>
  <si>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</si>
  <si>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</si>
  <si>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</si>
  <si>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</si>
  <si>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</si>
  <si>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</si>
  <si>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</si>
  <si>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</si>
  <si>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</si>
  <si>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</si>
  <si>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</si>
  <si>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</si>
  <si>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</si>
  <si>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</si>
  <si>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</si>
  <si>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</si>
  <si>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</si>
  <si>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</si>
  <si>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</si>
  <si>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</si>
  <si>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</si>
  <si>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</si>
  <si>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</si>
  <si>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</si>
  <si>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</si>
  <si>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</si>
  <si>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</si>
  <si>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</si>
  <si>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</si>
  <si>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</si>
  <si>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</si>
  <si>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</si>
  <si>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</si>
  <si>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</si>
  <si>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</si>
  <si>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</si>
  <si>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</si>
  <si>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</si>
  <si>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</si>
  <si>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</si>
  <si>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</si>
  <si>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</si>
  <si>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</si>
  <si>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</si>
  <si>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</si>
  <si>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</si>
  <si>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</si>
  <si>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</si>
  <si>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</si>
  <si>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</si>
  <si>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</si>
  <si>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</si>
  <si>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</si>
  <si>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</si>
  <si>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</si>
  <si>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</si>
  <si>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</si>
  <si>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</si>
  <si>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</si>
  <si>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</si>
  <si>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</si>
  <si>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</si>
  <si>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</si>
  <si>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</si>
  <si>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</si>
  <si>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</si>
  <si>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</si>
  <si>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</si>
  <si>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</si>
  <si>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</si>
  <si>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</si>
  <si>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</si>
  <si>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</si>
  <si>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</si>
  <si>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</si>
  <si>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</si>
  <si>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</si>
  <si>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</si>
  <si>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</si>
  <si>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</si>
  <si>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</si>
  <si>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</si>
  <si>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</si>
  <si>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</si>
  <si>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</si>
  <si>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</si>
  <si>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</si>
  <si>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</si>
  <si>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</si>
  <si>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</si>
  <si>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</si>
  <si>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</si>
  <si>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</si>
  <si>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</si>
  <si>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</si>
  <si>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</si>
  <si>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</si>
  <si>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</si>
  <si>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</si>
  <si>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</si>
  <si>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</si>
  <si>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</si>
  <si>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</si>
  <si>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</si>
  <si>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</si>
  <si>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</si>
  <si>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</si>
  <si>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</si>
  <si>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</si>
  <si>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</si>
  <si>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</si>
  <si>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</si>
  <si>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</si>
  <si>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</si>
  <si>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</si>
  <si>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</si>
  <si>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</si>
  <si>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</si>
  <si>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</si>
  <si>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</si>
  <si>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</si>
  <si>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</si>
  <si>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</si>
  <si>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</si>
  <si>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</si>
  <si>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</si>
  <si>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</si>
  <si>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</si>
  <si>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</si>
  <si>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</si>
  <si>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</si>
  <si>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</si>
  <si>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</si>
  <si>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</si>
  <si>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</si>
  <si>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</si>
  <si>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</si>
  <si>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</si>
  <si>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</si>
  <si>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</si>
  <si>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</si>
  <si>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</si>
  <si>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</si>
  <si>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</si>
  <si>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</si>
  <si>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</si>
  <si>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</si>
  <si>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</si>
  <si>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</si>
  <si>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</si>
  <si>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</si>
  <si>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</si>
  <si>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</si>
  <si>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</si>
  <si>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</si>
  <si>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</si>
  <si>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</si>
  <si>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</si>
  <si>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</si>
  <si>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</si>
  <si>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</si>
  <si>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</si>
  <si>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</si>
  <si>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</si>
  <si>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</si>
  <si>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</si>
  <si>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</si>
  <si>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</si>
  <si>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</si>
  <si>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</si>
  <si>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</si>
  <si>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</si>
  <si>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</si>
  <si>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</si>
  <si>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</si>
  <si>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</si>
  <si>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</si>
  <si>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</si>
  <si>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</si>
  <si>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</si>
  <si>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</si>
  <si>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</si>
  <si>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</si>
  <si>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</si>
  <si>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</si>
  <si>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</si>
  <si>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</si>
  <si>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</si>
  <si>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</si>
  <si>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</si>
  <si>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</si>
  <si>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</si>
  <si>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</si>
  <si>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</si>
  <si>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</si>
  <si>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</si>
  <si>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</si>
  <si>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</si>
  <si>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</si>
  <si>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</si>
  <si>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</si>
  <si>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</si>
  <si>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</si>
  <si>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</si>
  <si>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</si>
  <si>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</si>
  <si>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</si>
  <si>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</si>
  <si>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</si>
  <si>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</si>
  <si>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</si>
  <si>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</si>
  <si>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</si>
  <si>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</si>
  <si>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</si>
  <si>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</si>
  <si>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</si>
  <si>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</si>
  <si>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</si>
  <si>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</si>
  <si>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</si>
  <si>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</si>
  <si>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</si>
  <si>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</si>
  <si>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</si>
  <si>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</si>
  <si>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</si>
  <si>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</si>
  <si>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</si>
  <si>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</si>
  <si>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</si>
  <si>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</si>
  <si>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</si>
  <si>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</si>
  <si>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</si>
  <si>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</si>
  <si>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</si>
  <si>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</si>
  <si>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</si>
  <si>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</si>
  <si>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</si>
  <si>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</si>
  <si>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</si>
  <si>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</si>
  <si>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</si>
  <si>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</si>
  <si>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</si>
  <si>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</si>
  <si>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</si>
  <si>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</si>
  <si>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</si>
  <si>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</si>
  <si>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</si>
  <si>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</si>
  <si>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</si>
  <si>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</si>
  <si>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</si>
  <si>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</si>
  <si>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</si>
  <si>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</si>
  <si>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</si>
  <si>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</si>
  <si>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</si>
  <si>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</si>
  <si>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</si>
  <si>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</si>
  <si>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</si>
  <si>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</si>
  <si>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</si>
  <si>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</si>
  <si>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</si>
  <si>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</si>
  <si>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</si>
  <si>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</si>
  <si>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</si>
  <si>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</si>
  <si>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</si>
  <si>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</si>
  <si>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</si>
  <si>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</si>
  <si>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</si>
  <si>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</si>
  <si>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</si>
  <si>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</si>
  <si>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</si>
  <si>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</si>
  <si>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</si>
  <si>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</si>
  <si>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</si>
  <si>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</si>
  <si>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</si>
  <si>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</si>
  <si>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</si>
  <si>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</si>
  <si>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</si>
  <si>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</si>
  <si>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</si>
  <si>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</si>
  <si>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</si>
  <si>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</si>
  <si>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</si>
  <si>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</si>
  <si>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</si>
  <si>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</si>
  <si>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</si>
  <si>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</si>
  <si>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</si>
  <si>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</si>
  <si>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</si>
  <si>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</si>
  <si>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</si>
  <si>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</si>
  <si>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</si>
  <si>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</si>
  <si>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</si>
  <si>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</si>
  <si>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</si>
  <si>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</si>
  <si>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</si>
  <si>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</si>
  <si>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</si>
  <si>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</si>
  <si>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</si>
  <si>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</si>
  <si>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</si>
  <si>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</si>
  <si>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</si>
  <si>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</si>
  <si>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</si>
  <si>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</si>
  <si>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</si>
  <si>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</si>
  <si>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</si>
  <si>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</si>
  <si>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</si>
  <si>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</si>
  <si>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</si>
  <si>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</si>
  <si>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</si>
  <si>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</si>
  <si>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</si>
  <si>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</si>
  <si>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</si>
  <si>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</si>
  <si>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</si>
  <si>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</si>
  <si>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</si>
  <si>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</si>
  <si>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</si>
  <si>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</si>
  <si>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</si>
  <si>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</si>
  <si>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</si>
  <si>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</si>
  <si>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</si>
  <si>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</si>
  <si>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</si>
  <si>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</si>
  <si>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</si>
  <si>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</si>
  <si>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</si>
  <si>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</si>
  <si>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</si>
  <si>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</si>
  <si>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</si>
  <si>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</si>
  <si>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</si>
  <si>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</si>
  <si>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</si>
  <si>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</si>
  <si>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</si>
  <si>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</si>
  <si>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</si>
  <si>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</si>
  <si>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</si>
  <si>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</si>
  <si>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</si>
  <si>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</si>
  <si>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</si>
  <si>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</si>
  <si>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</si>
  <si>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</si>
  <si>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</si>
  <si>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</si>
  <si>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</si>
  <si>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</si>
  <si>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</si>
  <si>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</si>
  <si>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</si>
  <si>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</si>
  <si>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</si>
  <si>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</si>
  <si>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</si>
  <si>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</si>
  <si>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</si>
  <si>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</si>
  <si>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</si>
  <si>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</si>
  <si>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</si>
  <si>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</si>
  <si>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</si>
  <si>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</si>
  <si>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</si>
  <si>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</si>
  <si>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</si>
  <si>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</si>
  <si>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</si>
  <si>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</si>
  <si>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</si>
  <si>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</si>
  <si>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</si>
  <si>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</si>
  <si>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</si>
  <si>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</si>
  <si>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</si>
  <si>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</si>
  <si>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</si>
  <si>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</si>
  <si>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</si>
  <si>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</si>
  <si>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</si>
  <si>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</si>
  <si>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</si>
  <si>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</si>
  <si>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</si>
  <si>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</si>
  <si>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</si>
  <si>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</si>
  <si>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</si>
  <si>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</si>
  <si>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</si>
  <si>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</si>
  <si>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</si>
  <si>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</si>
  <si>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</si>
  <si>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</si>
  <si>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</si>
  <si>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</si>
  <si>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</si>
  <si>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</si>
  <si>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</si>
  <si>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</si>
  <si>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</si>
  <si>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</si>
  <si>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</si>
  <si>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</si>
  <si>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</si>
  <si>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</si>
  <si>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</si>
  <si>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</si>
  <si>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</si>
  <si>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</si>
  <si>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</si>
  <si>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</si>
  <si>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</si>
  <si>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</si>
  <si>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</si>
  <si>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</si>
  <si>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</si>
  <si>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</si>
  <si>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</si>
  <si>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</si>
  <si>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</si>
  <si>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</si>
  <si>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</si>
  <si>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</si>
  <si>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</si>
  <si>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</si>
  <si>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</si>
  <si>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</si>
  <si>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</si>
  <si>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</si>
  <si>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</si>
  <si>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</si>
  <si>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</si>
  <si>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</si>
  <si>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</si>
  <si>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</si>
  <si>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</si>
  <si>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</si>
  <si>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</si>
  <si>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</si>
  <si>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</si>
  <si>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</si>
  <si>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</si>
  <si>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</si>
  <si>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</si>
  <si>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</si>
  <si>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</si>
  <si>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</si>
  <si>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</si>
  <si>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</si>
  <si>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</si>
  <si>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</si>
  <si>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</si>
  <si>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</si>
  <si>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</si>
  <si>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</si>
  <si>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</si>
  <si>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</si>
  <si>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</si>
  <si>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</si>
  <si>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</si>
  <si>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</si>
  <si>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</si>
  <si>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</si>
  <si>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</si>
  <si>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</si>
  <si>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</si>
  <si>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</si>
  <si>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</si>
  <si>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</si>
  <si>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</si>
  <si>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</si>
  <si>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</si>
  <si>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</si>
  <si>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</si>
  <si>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</si>
  <si>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</si>
  <si>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</si>
  <si>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</si>
  <si>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</si>
  <si>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</si>
  <si>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</si>
  <si>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</si>
  <si>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</si>
  <si>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</si>
  <si>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</si>
  <si>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</si>
  <si>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</si>
  <si>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</si>
  <si>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</si>
  <si>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</si>
  <si>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</si>
  <si>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</si>
  <si>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</si>
  <si>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</si>
  <si>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</si>
  <si>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</si>
  <si>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</si>
  <si>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</si>
  <si>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</si>
  <si>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</si>
  <si>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</si>
  <si>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</si>
  <si>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</si>
  <si>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</si>
  <si>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</si>
  <si>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</si>
  <si>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</si>
  <si>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</si>
  <si>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</si>
  <si>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</si>
  <si>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</si>
  <si>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</si>
  <si>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</si>
  <si>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</si>
  <si>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</si>
  <si>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</si>
  <si>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</si>
  <si>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</si>
  <si>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</si>
  <si>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</si>
  <si>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</si>
  <si>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</si>
  <si>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</si>
  <si>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</si>
  <si>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</si>
  <si>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</si>
  <si>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</si>
  <si>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</si>
  <si>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</si>
  <si>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</si>
  <si>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</si>
  <si>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</si>
  <si>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</si>
  <si>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</si>
  <si>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</si>
  <si>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</si>
  <si>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</si>
  <si>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</si>
  <si>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</si>
  <si>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</si>
  <si>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</si>
  <si>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</si>
  <si>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</si>
  <si>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</si>
  <si>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</si>
  <si>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</si>
  <si>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</si>
  <si>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</si>
  <si>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</si>
  <si>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</si>
  <si>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</si>
  <si>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</si>
  <si>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</si>
  <si>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</si>
  <si>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</si>
  <si>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</si>
  <si>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</si>
  <si>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</si>
  <si>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</si>
  <si>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</si>
  <si>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</si>
  <si>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</si>
  <si>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</si>
  <si>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</si>
  <si>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</si>
  <si>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</si>
  <si>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</si>
  <si>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</si>
  <si>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</si>
  <si>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</si>
  <si>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</si>
  <si>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</si>
  <si>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</si>
  <si>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</si>
  <si>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</si>
  <si>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</si>
  <si>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</si>
  <si>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</si>
  <si>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</si>
  <si>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</si>
  <si>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</si>
  <si>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</si>
  <si>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</si>
  <si>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</si>
  <si>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</si>
  <si>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</si>
  <si>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</si>
  <si>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</si>
  <si>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</si>
  <si>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</si>
  <si>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</si>
  <si>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</si>
  <si>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</si>
  <si>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</si>
  <si>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</si>
  <si>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</si>
  <si>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</si>
  <si>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</si>
  <si>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</si>
  <si>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</si>
  <si>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</si>
  <si>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</si>
  <si>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</si>
  <si>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</si>
  <si>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</si>
  <si>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</si>
  <si>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</si>
  <si>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</si>
  <si>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</si>
  <si>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</si>
  <si>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</si>
  <si>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</si>
  <si>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</si>
  <si>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</si>
  <si>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</si>
  <si>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</si>
  <si>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</si>
  <si>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</si>
  <si>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</si>
  <si>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</si>
  <si>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</si>
  <si>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</si>
  <si>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</si>
  <si>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</si>
  <si>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</si>
  <si>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</si>
  <si>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</si>
  <si>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</si>
  <si>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</si>
  <si>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</si>
  <si>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</si>
  <si>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</si>
  <si>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</si>
  <si>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</si>
  <si>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</si>
  <si>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</si>
  <si>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</si>
  <si>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</si>
  <si>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</si>
  <si>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</si>
  <si>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</si>
  <si>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</si>
  <si>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</si>
  <si>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</si>
  <si>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</si>
  <si>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</si>
  <si>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</si>
  <si>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</si>
  <si>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</si>
  <si>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</si>
  <si>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</si>
  <si>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</si>
  <si>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</si>
  <si>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</si>
  <si>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</si>
  <si>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</si>
  <si>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</si>
  <si>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</si>
  <si>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</si>
  <si>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</si>
  <si>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</si>
  <si>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</si>
  <si>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</si>
  <si>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</si>
  <si>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</si>
  <si>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</si>
  <si>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</si>
  <si>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</si>
  <si>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</si>
  <si>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</si>
  <si>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</si>
  <si>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</si>
  <si>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</si>
  <si>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</si>
  <si>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</si>
  <si>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</si>
  <si>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</si>
  <si>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</si>
  <si>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</si>
  <si>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</si>
  <si>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</si>
  <si>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</si>
  <si>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</si>
  <si>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</si>
  <si>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</si>
  <si>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</si>
  <si>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</si>
  <si>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</si>
  <si>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</si>
  <si>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</si>
  <si>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</si>
  <si>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</si>
  <si>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</si>
  <si>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</si>
  <si>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</si>
  <si>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</si>
  <si>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</si>
  <si>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</si>
  <si>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</si>
  <si>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</si>
  <si>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</si>
  <si>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</si>
  <si>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</si>
  <si>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</si>
  <si>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</si>
  <si>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</si>
  <si>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</si>
  <si>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</si>
  <si>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</si>
  <si>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</si>
  <si>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</si>
  <si>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</si>
  <si>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</si>
  <si>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</si>
  <si>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</si>
  <si>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</si>
  <si>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</si>
  <si>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</si>
  <si>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</si>
  <si>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</si>
  <si>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</si>
  <si>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</si>
  <si>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</si>
  <si>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</si>
  <si>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</si>
  <si>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</si>
  <si>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</si>
  <si>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</si>
  <si>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</si>
  <si>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</si>
  <si>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</si>
  <si>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</si>
  <si>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</si>
  <si>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</si>
  <si>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</si>
  <si>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</si>
  <si>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</si>
  <si>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</si>
  <si>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</si>
  <si>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</si>
  <si>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</si>
  <si>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</si>
  <si>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</si>
  <si>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</si>
  <si>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</si>
  <si>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</si>
  <si>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</si>
  <si>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</si>
  <si>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</si>
  <si>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</si>
  <si>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</si>
  <si>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</si>
  <si>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</si>
  <si>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</si>
  <si>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</si>
  <si>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</si>
  <si>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</si>
  <si>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</si>
  <si>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</si>
  <si>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</si>
  <si>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</si>
  <si>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</si>
  <si>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</si>
  <si>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</si>
  <si>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</si>
  <si>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</si>
  <si>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</si>
  <si>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</si>
  <si>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</si>
  <si>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</si>
  <si>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</si>
  <si>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</si>
  <si>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</si>
  <si>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</si>
  <si>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</si>
  <si>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</si>
  <si>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</si>
  <si>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</si>
  <si>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</si>
  <si>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</si>
  <si>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</si>
  <si>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</si>
  <si>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</si>
  <si>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</si>
  <si>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</si>
  <si>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</si>
  <si>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</si>
  <si>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</si>
  <si>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</si>
  <si>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</si>
  <si>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</si>
  <si>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</si>
  <si>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</si>
  <si>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</si>
  <si>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</si>
  <si>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</si>
  <si>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</si>
  <si>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</si>
  <si>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</si>
  <si>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</si>
  <si>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</si>
  <si>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</si>
  <si>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</si>
  <si>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</si>
  <si>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</si>
  <si>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</si>
  <si>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</si>
  <si>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</si>
  <si>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</si>
  <si>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</si>
  <si>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</si>
  <si>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</si>
  <si>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</si>
  <si>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</si>
  <si>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</si>
  <si>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</si>
  <si>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</si>
  <si>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</si>
  <si>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</si>
  <si>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</si>
  <si>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</si>
  <si>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</si>
  <si>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</si>
  <si>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</si>
  <si>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</si>
  <si>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</si>
  <si>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</si>
  <si>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</si>
  <si>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</si>
  <si>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</si>
  <si>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</si>
  <si>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</si>
  <si>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</si>
  <si>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</si>
  <si>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</si>
  <si>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</si>
  <si>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</si>
  <si>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</si>
  <si>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</si>
  <si>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</si>
  <si>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</si>
  <si>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</si>
  <si>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</si>
  <si>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</si>
  <si>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</si>
  <si>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</si>
  <si>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</si>
  <si>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</si>
  <si>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</si>
  <si>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</si>
  <si>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</si>
  <si>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</si>
  <si>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</si>
  <si>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</si>
  <si>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</si>
  <si>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</si>
  <si>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</si>
  <si>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</si>
  <si>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</si>
  <si>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</si>
  <si>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</si>
  <si>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</si>
  <si>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</si>
  <si>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</si>
  <si>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</si>
  <si>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</si>
  <si>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</si>
  <si>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</si>
  <si>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</si>
  <si>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</si>
  <si>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</si>
  <si>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</si>
  <si>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</si>
  <si>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</si>
  <si>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</si>
  <si>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</si>
  <si>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</si>
  <si>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</si>
  <si>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</si>
  <si>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</si>
  <si>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</si>
  <si>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</si>
  <si>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</si>
  <si>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</si>
  <si>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</si>
  <si>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</si>
  <si>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</si>
  <si>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</si>
  <si>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</si>
  <si>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</si>
  <si>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</si>
  <si>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</si>
  <si>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</si>
  <si>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</si>
  <si>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</si>
  <si>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</si>
  <si>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</si>
  <si>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</si>
  <si>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</si>
  <si>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</si>
  <si>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</si>
  <si>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</si>
  <si>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</si>
  <si>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</si>
  <si>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</si>
  <si>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</si>
  <si>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</si>
  <si>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</si>
  <si>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</si>
  <si>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</si>
  <si>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</si>
  <si>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</si>
  <si>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</si>
  <si>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</si>
  <si>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</si>
  <si>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</si>
  <si>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</si>
  <si>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</si>
  <si>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</si>
  <si>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</si>
  <si>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</si>
  <si>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</si>
  <si>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</si>
  <si>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</si>
  <si>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</si>
  <si>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</si>
  <si>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</si>
  <si>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</si>
  <si>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</si>
  <si>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</si>
  <si>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</si>
  <si>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</si>
  <si>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</si>
  <si>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</si>
  <si>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</si>
  <si>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</si>
  <si>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</si>
  <si>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</si>
  <si>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</si>
  <si>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</si>
  <si>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</si>
  <si>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</si>
  <si>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</si>
  <si>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</si>
  <si>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</si>
  <si>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</si>
  <si>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</si>
  <si>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</si>
  <si>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</si>
  <si>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</si>
  <si>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</si>
  <si>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</si>
  <si>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</si>
  <si>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</si>
  <si>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</si>
  <si>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</si>
  <si>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</si>
  <si>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</si>
  <si>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</si>
  <si>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</si>
  <si>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</si>
  <si>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</si>
  <si>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</si>
  <si>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</si>
  <si>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</si>
  <si>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</si>
  <si>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</si>
  <si>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</si>
  <si>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</si>
  <si>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</si>
  <si>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</si>
  <si>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</si>
  <si>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</si>
  <si>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</si>
  <si>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</si>
  <si>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</si>
  <si>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</si>
  <si>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</si>
  <si>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</si>
  <si>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</si>
  <si>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</si>
  <si>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</si>
  <si>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</si>
  <si>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</si>
  <si>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</si>
  <si>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</si>
  <si>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</si>
  <si>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</si>
  <si>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</si>
  <si>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</si>
  <si>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</si>
  <si>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</si>
  <si>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</si>
  <si>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</si>
  <si>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</si>
  <si>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</si>
  <si>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</si>
  <si>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</si>
  <si>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</si>
  <si>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</si>
  <si>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</si>
  <si>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</si>
  <si>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</si>
  <si>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</si>
  <si>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</si>
  <si>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</si>
  <si>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</si>
  <si>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</si>
  <si>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</si>
  <si>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</si>
  <si>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</si>
  <si>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</si>
  <si>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</si>
  <si>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</si>
  <si>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</si>
  <si>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</si>
  <si>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</si>
  <si>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</si>
  <si>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</si>
  <si>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</si>
  <si>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</si>
  <si>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</si>
  <si>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</si>
  <si>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</si>
  <si>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</si>
  <si>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</si>
  <si>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</si>
  <si>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</si>
  <si>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</si>
  <si>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</si>
  <si>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</si>
  <si>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</si>
  <si>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</si>
  <si>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</si>
  <si>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</si>
  <si>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</si>
  <si>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</si>
  <si>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</si>
  <si>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</si>
  <si>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</si>
  <si>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</si>
  <si>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</si>
  <si>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</si>
  <si>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</si>
  <si>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</si>
  <si>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</si>
  <si>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</si>
  <si>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</si>
  <si>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</si>
  <si>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</si>
  <si>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</si>
  <si>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</si>
  <si>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</si>
  <si>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</si>
  <si>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</si>
  <si>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</si>
  <si>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</si>
  <si>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</si>
  <si>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</si>
  <si>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</si>
  <si>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</si>
  <si>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</si>
  <si>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</si>
  <si>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</si>
  <si>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</si>
  <si>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</si>
  <si>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</si>
  <si>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</si>
  <si>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</si>
  <si>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</si>
  <si>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</si>
  <si>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</si>
  <si>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</si>
  <si>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</si>
  <si>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</si>
  <si>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</si>
  <si>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</si>
  <si>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</si>
  <si>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</si>
  <si>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</si>
  <si>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</si>
  <si>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</si>
  <si>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</si>
  <si>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</si>
  <si>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</si>
  <si>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</si>
  <si>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</si>
  <si>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</si>
  <si>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</si>
  <si>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</si>
  <si>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</si>
  <si>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</si>
  <si>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</si>
  <si>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</si>
  <si>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</si>
  <si>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</si>
  <si>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</si>
  <si>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</si>
  <si>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</si>
  <si>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</si>
  <si>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</si>
  <si>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</si>
  <si>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</si>
  <si>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</si>
  <si>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</si>
  <si>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</si>
  <si>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</si>
  <si>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</si>
  <si>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</si>
  <si>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</si>
  <si>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</si>
  <si>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</si>
  <si>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</si>
  <si>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</si>
  <si>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</si>
  <si>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</si>
  <si>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</si>
  <si>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</si>
  <si>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</si>
  <si>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</si>
  <si>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</si>
  <si>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</si>
  <si>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</si>
  <si>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</si>
  <si>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</si>
  <si>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</si>
  <si>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</si>
  <si>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</si>
  <si>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</si>
  <si>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</si>
  <si>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</si>
  <si>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</si>
  <si>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</si>
  <si>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</si>
  <si>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</si>
  <si>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</si>
  <si>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</si>
  <si>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</si>
  <si>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</si>
  <si>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</si>
  <si>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</si>
  <si>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</si>
  <si>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</si>
  <si>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</si>
  <si>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</si>
  <si>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</si>
  <si>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</si>
  <si>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</si>
  <si>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</si>
  <si>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</si>
  <si>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</si>
  <si>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</si>
  <si>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</si>
  <si>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</si>
  <si>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</si>
  <si>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</si>
  <si>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</si>
  <si>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</si>
  <si>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</si>
  <si>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</si>
  <si>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</si>
  <si>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</si>
  <si>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</si>
  <si>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</si>
  <si>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</si>
  <si>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</si>
  <si>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</si>
  <si>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</si>
  <si>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</si>
  <si>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</si>
  <si>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</si>
  <si>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</si>
  <si>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</si>
  <si>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</si>
  <si>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</si>
  <si>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</si>
  <si>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</si>
  <si>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</si>
  <si>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</si>
  <si>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</si>
  <si>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</si>
  <si>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</si>
  <si>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</si>
  <si>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</si>
  <si>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</si>
  <si>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</si>
  <si>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</si>
  <si>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</si>
  <si>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</si>
  <si>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</si>
  <si>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</si>
  <si>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</si>
  <si>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</si>
  <si>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</si>
  <si>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</si>
  <si>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</si>
  <si>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</si>
  <si>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</si>
  <si>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</si>
  <si>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</si>
  <si>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</si>
  <si>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</si>
  <si>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</si>
  <si>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</si>
  <si>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</si>
  <si>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</si>
  <si>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</si>
  <si>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</si>
  <si>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</si>
  <si>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</si>
  <si>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</si>
  <si>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</si>
  <si>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</si>
  <si>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</si>
  <si>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</si>
  <si>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</si>
  <si>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</si>
  <si>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</si>
  <si>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</si>
  <si>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</si>
  <si>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</si>
  <si>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</si>
  <si>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</si>
  <si>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</si>
  <si>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</si>
  <si>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</si>
  <si>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</si>
  <si>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</si>
  <si>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</si>
  <si>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</si>
  <si>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</si>
  <si>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</si>
  <si>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</si>
  <si>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</si>
  <si>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</si>
  <si>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</si>
  <si>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</si>
  <si>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</si>
  <si>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</si>
  <si>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</si>
  <si>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</si>
  <si>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</si>
  <si>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</si>
  <si>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</si>
  <si>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</si>
  <si>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</si>
  <si>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</si>
  <si>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</si>
  <si>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</si>
  <si>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</si>
  <si>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</si>
  <si>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</si>
  <si>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</si>
  <si>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</si>
  <si>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</si>
  <si>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</si>
  <si>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</si>
  <si>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</si>
  <si>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</si>
  <si>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</si>
  <si>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</si>
  <si>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</si>
  <si>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</si>
  <si>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</si>
  <si>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</si>
  <si>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</si>
  <si>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</si>
  <si>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</si>
  <si>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</si>
  <si>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</si>
  <si>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</si>
  <si>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</si>
  <si>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</si>
  <si>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</si>
  <si>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</si>
  <si>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</si>
  <si>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</si>
  <si>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</si>
  <si>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</si>
  <si>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</si>
  <si>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</si>
  <si>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</si>
  <si>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</si>
  <si>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</si>
  <si>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</si>
  <si>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</si>
  <si>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</si>
  <si>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</si>
  <si>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</si>
  <si>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</si>
  <si>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</si>
  <si>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</si>
  <si>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</si>
  <si>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</si>
  <si>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</si>
  <si>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</si>
  <si>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</si>
  <si>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</si>
  <si>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</si>
  <si>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</si>
  <si>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</si>
  <si>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</si>
  <si>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</si>
  <si>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</si>
  <si>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</si>
  <si>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</si>
  <si>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</si>
  <si>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</si>
  <si>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</si>
  <si>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</si>
  <si>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</si>
  <si>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</si>
  <si>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</si>
  <si>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</si>
  <si>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</si>
  <si>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</si>
  <si>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</si>
  <si>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</si>
  <si>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</si>
  <si>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</si>
  <si>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</si>
  <si>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</si>
  <si>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</si>
  <si>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</si>
  <si>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</si>
  <si>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</si>
  <si>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</si>
  <si>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</si>
  <si>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</si>
  <si>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</si>
  <si>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</si>
  <si>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</si>
  <si>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</si>
  <si>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</si>
  <si>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</si>
  <si>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</si>
  <si>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</si>
  <si>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</si>
  <si>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</si>
  <si>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</si>
  <si>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</si>
  <si>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</si>
  <si>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</si>
  <si>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</si>
  <si>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</si>
  <si>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</si>
  <si>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</si>
  <si>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</si>
  <si>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</si>
  <si>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</si>
  <si>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</si>
  <si>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</si>
  <si>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</si>
  <si>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</si>
  <si>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</si>
  <si>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</si>
  <si>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</si>
  <si>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</si>
  <si>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</si>
  <si>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</si>
  <si>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</si>
  <si>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</si>
  <si>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</si>
  <si>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</si>
  <si>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</si>
  <si>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</si>
  <si>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</si>
  <si>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</si>
  <si>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</si>
  <si>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</si>
  <si>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</si>
  <si>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</si>
  <si>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</si>
  <si>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</si>
  <si>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</si>
  <si>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</si>
  <si>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</si>
  <si>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</si>
  <si>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</si>
  <si>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</si>
  <si>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</si>
  <si>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</si>
  <si>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</si>
  <si>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</si>
  <si>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</si>
  <si>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</si>
  <si>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</si>
  <si>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</si>
  <si>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</si>
  <si>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</si>
  <si>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</si>
  <si>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</si>
  <si>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</si>
  <si>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</si>
  <si>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</si>
  <si>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</si>
  <si>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</si>
  <si>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</si>
  <si>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</si>
  <si>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</si>
  <si>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</si>
  <si>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</si>
  <si>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</si>
  <si>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</si>
  <si>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</si>
  <si>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</si>
  <si>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</si>
  <si>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</si>
  <si>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</si>
  <si>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</si>
  <si>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</si>
  <si>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</si>
  <si>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</si>
  <si>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</si>
  <si>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</si>
  <si>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</si>
  <si>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</si>
  <si>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</si>
  <si>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</si>
  <si>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</si>
  <si>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</si>
  <si>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</si>
  <si>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</si>
  <si>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</si>
  <si>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</si>
  <si>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</si>
  <si>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</si>
  <si>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</si>
  <si>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</si>
  <si>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</si>
  <si>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</si>
  <si>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</si>
  <si>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</si>
  <si>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</si>
  <si>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</si>
  <si>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</si>
  <si>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</si>
  <si>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</si>
  <si>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</si>
  <si>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</si>
  <si>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</si>
  <si>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</si>
  <si>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</si>
  <si>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</si>
  <si>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</si>
  <si>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</si>
  <si>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</si>
  <si>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</si>
  <si>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</si>
  <si>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</si>
  <si>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</si>
  <si>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</si>
  <si>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</si>
  <si>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</si>
  <si>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</si>
  <si>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</si>
  <si>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</si>
  <si>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</si>
  <si>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</si>
  <si>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</si>
  <si>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</si>
  <si>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</si>
  <si>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</si>
  <si>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</si>
  <si>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</si>
  <si>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</si>
  <si>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</si>
  <si>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</si>
  <si>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</si>
  <si>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</si>
  <si>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</si>
  <si>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</si>
  <si>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</si>
  <si>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</si>
  <si>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</si>
  <si>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</si>
  <si>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</si>
  <si>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</si>
  <si>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</si>
  <si>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</si>
  <si>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</si>
  <si>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</si>
  <si>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</si>
  <si>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</si>
  <si>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</si>
  <si>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</si>
  <si>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</si>
  <si>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</si>
  <si>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</si>
  <si>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</si>
  <si>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</si>
  <si>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</si>
  <si>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</si>
  <si>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</si>
  <si>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</si>
  <si>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</si>
  <si>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</si>
  <si>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</si>
  <si>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</si>
  <si>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</si>
  <si>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</si>
  <si>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</si>
  <si>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</si>
  <si>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</si>
  <si>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</si>
  <si>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</si>
  <si>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</si>
  <si>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</si>
  <si>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</si>
  <si>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</si>
  <si>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</si>
  <si>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</si>
  <si>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</si>
  <si>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</si>
  <si>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</si>
  <si>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</si>
  <si>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</si>
  <si>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</si>
  <si>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</si>
  <si>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</si>
  <si>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</si>
  <si>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</si>
  <si>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</si>
  <si>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</si>
  <si>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</si>
  <si>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</si>
  <si>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</si>
  <si>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</si>
  <si>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</si>
  <si>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</si>
  <si>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</si>
  <si>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</si>
  <si>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</si>
  <si>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</si>
  <si>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</si>
  <si>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</si>
  <si>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</si>
  <si>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</si>
  <si>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</si>
  <si>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</si>
  <si>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</si>
  <si>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</si>
  <si>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</si>
  <si>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</si>
  <si>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</si>
  <si>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</si>
  <si>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</si>
  <si>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</si>
  <si>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</si>
  <si>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</si>
  <si>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</si>
  <si>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</si>
  <si>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</si>
  <si>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</si>
  <si>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</si>
  <si>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</si>
  <si>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</si>
  <si>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</si>
  <si>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</si>
  <si>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</si>
  <si>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</si>
  <si>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</si>
  <si>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</si>
  <si>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</si>
  <si>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</si>
  <si>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</si>
  <si>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</si>
  <si>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</si>
  <si>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</si>
  <si>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</si>
  <si>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</si>
  <si>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</si>
  <si>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</si>
  <si>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</si>
  <si>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</si>
  <si>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</si>
  <si>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</si>
  <si>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</si>
  <si>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</si>
  <si>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</si>
  <si>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</si>
  <si>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</si>
  <si>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</si>
  <si>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</si>
  <si>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</si>
  <si>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</si>
  <si>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</si>
  <si>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</si>
  <si>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</si>
  <si>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</si>
  <si>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</si>
  <si>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</si>
  <si>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</si>
  <si>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</si>
  <si>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</si>
  <si>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</si>
  <si>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</si>
  <si>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</si>
  <si>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</si>
  <si>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</si>
  <si>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</si>
  <si>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</si>
  <si>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</si>
  <si>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</si>
  <si>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</si>
  <si>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</si>
  <si>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</si>
  <si>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</si>
  <si>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</si>
  <si>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</si>
  <si>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</si>
  <si>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</si>
  <si>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</si>
  <si>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</si>
  <si>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</si>
  <si>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</si>
  <si>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</si>
  <si>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</si>
  <si>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</si>
  <si>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</si>
  <si>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</si>
  <si>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</si>
  <si>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</si>
  <si>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</si>
  <si>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</si>
  <si>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</si>
  <si>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</si>
  <si>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</si>
  <si>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</si>
  <si>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</si>
  <si>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</si>
  <si>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</si>
  <si>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</si>
  <si>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</si>
  <si>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</si>
  <si>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</si>
  <si>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</si>
  <si>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</si>
  <si>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</si>
  <si>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</si>
  <si>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</si>
  <si>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</si>
  <si>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</si>
  <si>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</si>
  <si>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</si>
  <si>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</si>
  <si>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</si>
  <si>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</si>
  <si>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</si>
  <si>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</si>
  <si>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</si>
  <si>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</si>
  <si>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</si>
  <si>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</si>
  <si>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</si>
  <si>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</si>
  <si>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</si>
  <si>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</si>
  <si>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</si>
  <si>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</si>
  <si>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</si>
  <si>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</si>
  <si>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</si>
  <si>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</si>
  <si>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</si>
  <si>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</si>
  <si>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</si>
  <si>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</si>
  <si>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</si>
  <si>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</si>
  <si>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</si>
  <si>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</si>
  <si>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</si>
  <si>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</si>
  <si>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</si>
  <si>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</si>
  <si>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</si>
  <si>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</si>
  <si>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</si>
  <si>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</si>
  <si>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</si>
  <si>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</si>
  <si>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</si>
  <si>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</si>
  <si>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</si>
  <si>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</si>
  <si>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</si>
  <si>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</si>
  <si>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</si>
  <si>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</si>
  <si>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</si>
  <si>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</si>
  <si>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</si>
  <si>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</si>
  <si>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</si>
  <si>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</si>
  <si>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</si>
  <si>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</si>
  <si>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</si>
  <si>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</si>
  <si>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</si>
  <si>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</si>
  <si>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</si>
  <si>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</si>
  <si>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</si>
  <si>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</si>
  <si>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</si>
  <si>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</si>
  <si>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</si>
  <si>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</si>
  <si>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</si>
  <si>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</si>
  <si>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</si>
  <si>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</si>
  <si>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</si>
  <si>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</si>
  <si>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</si>
  <si>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</si>
  <si>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</si>
  <si>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</si>
  <si>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</si>
  <si>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</si>
  <si>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</si>
  <si>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</si>
  <si>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</si>
  <si>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</si>
  <si>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</si>
  <si>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</si>
  <si>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</si>
  <si>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</si>
  <si>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</si>
  <si>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</si>
  <si>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</si>
  <si>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</si>
  <si>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</si>
  <si>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</si>
  <si>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</si>
  <si>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</si>
  <si>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</si>
  <si>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</si>
  <si>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</si>
  <si>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</si>
  <si>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</si>
  <si>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</si>
  <si>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</si>
  <si>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</si>
  <si>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</si>
  <si>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</si>
  <si>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</si>
  <si>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</si>
  <si>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</si>
  <si>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</si>
  <si>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</si>
  <si>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</si>
  <si>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</si>
  <si>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</si>
  <si>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</si>
  <si>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</si>
  <si>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</si>
  <si>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</si>
  <si>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</si>
  <si>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</si>
  <si>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</si>
  <si>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</si>
  <si>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</si>
  <si>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</si>
  <si>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</si>
  <si>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</si>
  <si>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</si>
  <si>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</si>
  <si>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</si>
  <si>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</si>
  <si>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</si>
  <si>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</si>
  <si>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</si>
  <si>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</si>
  <si>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</si>
  <si>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</si>
  <si>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</si>
  <si>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</si>
  <si>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</si>
  <si>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</si>
  <si>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</si>
  <si>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</si>
  <si>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</si>
  <si>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</si>
  <si>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</si>
  <si>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</si>
  <si>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</si>
  <si>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</si>
  <si>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</si>
  <si>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</si>
  <si>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</si>
  <si>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</si>
  <si>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</si>
  <si>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</si>
  <si>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</si>
  <si>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</si>
  <si>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</si>
  <si>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</si>
  <si>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</si>
  <si>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</si>
  <si>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</si>
  <si>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</si>
  <si>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</si>
  <si>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</si>
  <si>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</si>
  <si>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</si>
  <si>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</si>
  <si>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</si>
  <si>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</si>
  <si>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</si>
  <si>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</si>
  <si>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</si>
  <si>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</si>
  <si>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</si>
  <si>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</si>
  <si>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</si>
  <si>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</si>
  <si>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</si>
  <si>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</si>
  <si>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</si>
  <si>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</si>
  <si>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</si>
  <si>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</si>
  <si>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</si>
  <si>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</si>
  <si>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</si>
  <si>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</si>
  <si>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</si>
  <si>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</si>
  <si>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</si>
  <si>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</si>
  <si>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</si>
  <si>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</si>
  <si>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</si>
  <si>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</si>
  <si>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</si>
  <si>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</si>
  <si>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</si>
  <si>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</si>
  <si>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</si>
  <si>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</si>
  <si>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</si>
  <si>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</si>
  <si>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</si>
  <si>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</si>
  <si>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</si>
  <si>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</si>
  <si>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</si>
  <si>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</si>
  <si>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</si>
  <si>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</si>
  <si>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</si>
  <si>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</si>
  <si>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</si>
  <si>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</si>
  <si>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</si>
  <si>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</si>
  <si>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</si>
  <si>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</si>
  <si>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</si>
  <si>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</si>
  <si>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</si>
  <si>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</si>
  <si>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</si>
  <si>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</si>
  <si>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</si>
  <si>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</si>
  <si>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</si>
  <si>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</si>
  <si>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</si>
  <si>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</si>
  <si>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</si>
  <si>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</si>
  <si>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</si>
  <si>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</si>
  <si>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</si>
  <si>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</si>
  <si>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</si>
  <si>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</si>
  <si>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</si>
  <si>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</si>
  <si>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</si>
  <si>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</si>
  <si>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</si>
  <si>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</si>
  <si>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</si>
  <si>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</si>
  <si>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</si>
  <si>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</si>
  <si>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</si>
  <si>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</si>
  <si>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</si>
  <si>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</si>
  <si>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</si>
  <si>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</si>
  <si>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</si>
  <si>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</si>
  <si>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</si>
  <si>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</si>
  <si>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</si>
  <si>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</si>
  <si>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</si>
  <si>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</si>
  <si>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</si>
  <si>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</si>
  <si>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</si>
  <si>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</si>
  <si>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</si>
  <si>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</si>
  <si>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</si>
  <si>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</si>
  <si>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</si>
  <si>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</si>
  <si>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</si>
  <si>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</si>
  <si>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</si>
  <si>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</si>
  <si>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</si>
  <si>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</si>
  <si>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</si>
  <si>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</si>
  <si>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</si>
  <si>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</si>
  <si>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</si>
  <si>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</si>
  <si>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</si>
  <si>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</si>
  <si>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</si>
  <si>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</si>
  <si>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</si>
  <si>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</si>
  <si>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</si>
  <si>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</si>
  <si>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</si>
  <si>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</si>
  <si>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</si>
  <si>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</si>
  <si>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</si>
  <si>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</si>
  <si>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</si>
  <si>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</si>
  <si>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</si>
  <si>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</si>
  <si>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</si>
  <si>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</si>
  <si>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</si>
  <si>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</si>
  <si>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</si>
  <si>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</si>
  <si>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</si>
  <si>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</si>
  <si>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</si>
  <si>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</si>
  <si>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</si>
  <si>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</si>
  <si>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</si>
  <si>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</si>
  <si>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</si>
  <si>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</si>
  <si>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</si>
  <si>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</si>
  <si>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</si>
  <si>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</si>
  <si>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</si>
  <si>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</si>
  <si>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</si>
  <si>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</si>
  <si>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</si>
  <si>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</si>
  <si>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</si>
  <si>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</si>
  <si>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</si>
  <si>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</si>
  <si>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</si>
  <si>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</si>
  <si>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</si>
  <si>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</si>
  <si>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</si>
  <si>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</si>
  <si>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</si>
  <si>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</si>
  <si>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</si>
  <si>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</si>
  <si>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</si>
  <si>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</si>
  <si>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</si>
  <si>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</si>
  <si>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</si>
  <si>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</si>
  <si>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</si>
  <si>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</si>
  <si>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</si>
  <si>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</si>
  <si>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</si>
  <si>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</si>
  <si>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</si>
  <si>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</si>
  <si>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</si>
  <si>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</si>
  <si>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</si>
  <si>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</si>
  <si>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</si>
  <si>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</si>
  <si>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</si>
  <si>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</si>
  <si>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</si>
  <si>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</si>
  <si>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</si>
  <si>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</si>
  <si>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</si>
  <si>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</si>
  <si>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</si>
  <si>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</si>
  <si>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</si>
  <si>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</si>
  <si>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</si>
  <si>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</si>
  <si>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</si>
  <si>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</si>
  <si>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</si>
  <si>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</si>
  <si>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</si>
  <si>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</si>
  <si>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</si>
  <si>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</si>
  <si>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</si>
  <si>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</si>
  <si>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</si>
  <si>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</si>
  <si>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</si>
  <si>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</si>
  <si>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</si>
  <si>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</si>
  <si>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</si>
  <si>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</si>
  <si>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</si>
  <si>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</si>
  <si>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</si>
  <si>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</si>
  <si>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</si>
  <si>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</si>
  <si>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</si>
  <si>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</si>
  <si>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</si>
  <si>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</si>
  <si>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</si>
  <si>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</si>
  <si>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</si>
  <si>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</si>
  <si>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</si>
  <si>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</si>
  <si>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</si>
  <si>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</si>
  <si>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</si>
  <si>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</si>
  <si>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</si>
  <si>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</si>
  <si>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</si>
  <si>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</si>
  <si>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</si>
  <si>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</si>
  <si>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</si>
  <si>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</si>
  <si>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</si>
  <si>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</si>
  <si>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</si>
  <si>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</si>
  <si>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</si>
  <si>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</si>
  <si>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</si>
  <si>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</si>
  <si>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</si>
  <si>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</si>
  <si>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</si>
  <si>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</si>
  <si>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</si>
  <si>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</si>
  <si>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</si>
  <si>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</si>
  <si>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</si>
  <si>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</si>
  <si>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</si>
  <si>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</si>
  <si>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</si>
  <si>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</si>
  <si>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</si>
  <si>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</si>
  <si>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</si>
  <si>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</si>
  <si>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</si>
  <si>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</si>
  <si>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</si>
  <si>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</si>
  <si>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</si>
  <si>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</si>
  <si>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</si>
  <si>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</si>
  <si>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</si>
  <si>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</si>
  <si>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</si>
  <si>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</si>
  <si>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</si>
  <si>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</si>
  <si>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</si>
  <si>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</si>
  <si>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</si>
  <si>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</si>
  <si>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</si>
  <si>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</si>
  <si>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</si>
  <si>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</si>
  <si>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</si>
  <si>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</si>
  <si>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</si>
  <si>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</si>
  <si>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</si>
  <si>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</si>
  <si>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</si>
  <si>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</si>
  <si>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</si>
  <si>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</si>
  <si>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</si>
  <si>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</si>
  <si>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</si>
  <si>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</si>
  <si>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</si>
  <si>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</si>
  <si>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</si>
  <si>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</si>
  <si>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</si>
  <si>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</si>
  <si>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</si>
  <si>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</si>
  <si>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</si>
  <si>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</si>
  <si>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</si>
  <si>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</si>
  <si>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</si>
  <si>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</si>
  <si>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</si>
  <si>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</si>
  <si>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</si>
  <si>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</si>
  <si>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</si>
  <si>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</si>
  <si>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</si>
  <si>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</si>
  <si>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</si>
  <si>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</si>
  <si>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</si>
  <si>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</si>
  <si>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</si>
  <si>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</si>
  <si>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</si>
  <si>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</si>
  <si>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</si>
  <si>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</si>
  <si>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</si>
  <si>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</si>
  <si>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</si>
  <si>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</si>
  <si>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</si>
  <si>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</si>
  <si>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</si>
  <si>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</si>
  <si>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</si>
  <si>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</si>
  <si>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</si>
  <si>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</si>
  <si>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</si>
  <si>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</si>
  <si>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</si>
  <si>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</si>
  <si>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</si>
  <si>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</si>
  <si>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</si>
  <si>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</si>
  <si>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</si>
  <si>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</si>
  <si>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</si>
  <si>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</si>
  <si>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</si>
  <si>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</si>
  <si>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</si>
  <si>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</si>
  <si>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</si>
  <si>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</si>
  <si>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</si>
  <si>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</si>
  <si>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</si>
  <si>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</si>
  <si>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</si>
  <si>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</si>
  <si>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</si>
  <si>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</si>
  <si>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</si>
  <si>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</si>
  <si>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</si>
  <si>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</si>
  <si>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</si>
  <si>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</si>
  <si>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</si>
  <si>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</si>
  <si>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</si>
  <si>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</si>
  <si>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</si>
  <si>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</si>
  <si>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</si>
  <si>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</si>
  <si>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</si>
  <si>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</si>
  <si>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</si>
  <si>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</si>
  <si>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</si>
  <si>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</si>
  <si>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</si>
  <si>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</si>
  <si>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</si>
  <si>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</si>
  <si>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</si>
  <si>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</si>
  <si>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</si>
  <si>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</si>
  <si>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</si>
  <si>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</si>
  <si>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</si>
  <si>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</si>
  <si>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</si>
  <si>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</si>
  <si>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</si>
  <si>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</si>
  <si>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</si>
  <si>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</si>
  <si>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</si>
  <si>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</si>
  <si>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</si>
  <si>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</si>
  <si>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</si>
  <si>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</si>
  <si>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</si>
  <si>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</si>
  <si>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</si>
  <si>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</si>
  <si>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</si>
  <si>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</si>
  <si>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</si>
  <si>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</si>
  <si>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</si>
  <si>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</si>
  <si>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</si>
  <si>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</si>
  <si>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</si>
  <si>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</si>
  <si>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</si>
  <si>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</si>
  <si>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</si>
  <si>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</si>
  <si>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</si>
  <si>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</si>
  <si>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</si>
  <si>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</si>
  <si>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</si>
  <si>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</si>
  <si>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</si>
  <si>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</si>
  <si>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</si>
  <si>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</si>
  <si>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</si>
  <si>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</si>
  <si>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</si>
  <si>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</si>
  <si>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</si>
  <si>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</si>
  <si>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</si>
  <si>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</si>
  <si>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</si>
  <si>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</si>
  <si>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</si>
  <si>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</si>
  <si>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</si>
  <si>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</si>
  <si>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</si>
  <si>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</si>
  <si>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</si>
  <si>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</si>
  <si>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</si>
  <si>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</si>
  <si>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</si>
  <si>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</si>
  <si>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</si>
  <si>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</si>
  <si>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</si>
  <si>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</si>
  <si>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</si>
  <si>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</si>
  <si>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</si>
  <si>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</si>
  <si>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</si>
  <si>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</si>
  <si>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</si>
  <si>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</si>
  <si>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</si>
  <si>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</si>
  <si>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</si>
  <si>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</si>
  <si>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</si>
  <si>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</si>
  <si>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</si>
  <si>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</si>
  <si>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</si>
  <si>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</si>
  <si>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</si>
  <si>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</si>
  <si>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</si>
  <si>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</si>
  <si>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</si>
  <si>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</si>
  <si>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</si>
  <si>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</si>
  <si>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</si>
  <si>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</si>
  <si>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</si>
  <si>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</si>
  <si>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</si>
  <si>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</si>
  <si>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</si>
  <si>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</si>
  <si>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</si>
  <si>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</si>
  <si>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</si>
  <si>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</si>
  <si>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</si>
  <si>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</si>
  <si>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</si>
  <si>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</si>
  <si>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</si>
  <si>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</si>
  <si>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</si>
  <si>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</si>
  <si>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</si>
  <si>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</si>
  <si>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</si>
  <si>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</si>
  <si>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</si>
  <si>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</si>
  <si>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</si>
  <si>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</si>
  <si>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</si>
  <si>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</si>
  <si>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</si>
  <si>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</si>
  <si>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</si>
  <si>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</si>
  <si>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</si>
  <si>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</si>
  <si>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</si>
  <si>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</si>
  <si>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</si>
  <si>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</si>
  <si>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</si>
  <si>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</si>
  <si>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</si>
  <si>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</si>
  <si>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</si>
  <si>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</si>
  <si>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</si>
  <si>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</si>
  <si>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</si>
  <si>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</si>
  <si>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</si>
  <si>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</si>
  <si>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</si>
  <si>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</si>
  <si>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</si>
  <si>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</si>
  <si>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</si>
  <si>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</si>
  <si>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</si>
  <si>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</si>
  <si>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</si>
  <si>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</si>
  <si>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</si>
  <si>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</si>
  <si>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</si>
  <si>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</si>
  <si>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</si>
  <si>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</si>
  <si>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</si>
  <si>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</si>
  <si>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</si>
  <si>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</si>
  <si>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</si>
  <si>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</si>
  <si>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</si>
  <si>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</si>
  <si>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</si>
  <si>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</si>
  <si>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</si>
  <si>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</si>
  <si>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</si>
  <si>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</si>
  <si>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</si>
  <si>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</si>
  <si>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</si>
  <si>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</si>
  <si>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</si>
  <si>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</si>
  <si>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</si>
  <si>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</si>
  <si>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</si>
  <si>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</si>
  <si>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</si>
  <si>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</si>
  <si>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</si>
  <si>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</si>
  <si>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</si>
  <si>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</si>
  <si>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</si>
  <si>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</si>
  <si>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</si>
  <si>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</si>
  <si>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</si>
  <si>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</si>
  <si>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</si>
  <si>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</si>
  <si>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</si>
  <si>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</si>
  <si>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</si>
  <si>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</si>
  <si>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</si>
  <si>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</si>
  <si>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</si>
  <si>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</si>
  <si>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</si>
  <si>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</si>
  <si>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</si>
  <si>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</si>
  <si>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</si>
  <si>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</si>
  <si>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</si>
  <si>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</si>
  <si>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</si>
  <si>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</si>
  <si>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</si>
  <si>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</si>
  <si>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</si>
  <si>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</si>
  <si>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</si>
  <si>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</si>
  <si>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</si>
  <si>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</si>
  <si>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</si>
  <si>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</si>
  <si>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</si>
  <si>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</si>
  <si>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</si>
  <si>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</si>
  <si>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</si>
  <si>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</si>
  <si>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</si>
  <si>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</si>
  <si>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</si>
  <si>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</si>
  <si>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</si>
  <si>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</si>
  <si>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</si>
  <si>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</si>
  <si>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</si>
  <si>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</si>
  <si>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</si>
  <si>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</si>
  <si>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</si>
  <si>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</si>
  <si>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</si>
  <si>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</si>
  <si>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</si>
  <si>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</si>
  <si>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</si>
  <si>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</si>
  <si>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</si>
  <si>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</si>
  <si>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</si>
  <si>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</si>
  <si>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</si>
  <si>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</si>
  <si>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</si>
  <si>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</si>
  <si>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</si>
  <si>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</si>
  <si>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</si>
  <si>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</si>
  <si>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</si>
  <si>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</si>
  <si>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</si>
  <si>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</si>
  <si>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</si>
  <si>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</si>
  <si>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</si>
  <si>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</si>
  <si>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</si>
  <si>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</si>
  <si>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</si>
  <si>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</si>
  <si>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</si>
  <si>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</si>
  <si>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</si>
  <si>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</si>
  <si>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</si>
  <si>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</si>
  <si>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</si>
  <si>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</si>
  <si>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</si>
  <si>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</si>
  <si>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</si>
  <si>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</si>
  <si>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</si>
  <si>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</si>
  <si>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</si>
  <si>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</si>
  <si>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</si>
  <si>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</si>
  <si>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</si>
  <si>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</si>
  <si>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</si>
  <si>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</si>
  <si>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</si>
  <si>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</si>
  <si>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</si>
  <si>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</si>
  <si>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</si>
  <si>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</si>
  <si>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</si>
  <si>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</si>
  <si>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</si>
  <si>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</si>
  <si>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</si>
  <si>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</si>
  <si>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</si>
  <si>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</si>
  <si>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</si>
  <si>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</si>
  <si>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</si>
  <si>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</si>
  <si>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</si>
  <si>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</si>
  <si>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</si>
  <si>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</si>
  <si>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</si>
  <si>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</si>
  <si>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</si>
  <si>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</si>
  <si>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</si>
  <si>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</si>
  <si>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</si>
  <si>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</si>
  <si>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</si>
  <si>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</si>
  <si>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</si>
  <si>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</si>
  <si>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</si>
  <si>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</si>
  <si>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</si>
  <si>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</si>
  <si>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</si>
  <si>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</si>
  <si>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</si>
  <si>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</si>
  <si>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</si>
  <si>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</si>
  <si>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</si>
  <si>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</si>
  <si>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</si>
  <si>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</si>
  <si>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</si>
  <si>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</si>
  <si>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</si>
  <si>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</si>
  <si>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</si>
  <si>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</si>
  <si>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</si>
  <si>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</si>
  <si>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</si>
  <si>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</si>
  <si>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</si>
  <si>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</si>
  <si>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</si>
  <si>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</si>
  <si>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</si>
  <si>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</si>
  <si>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</si>
  <si>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</si>
  <si>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</si>
  <si>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</si>
  <si>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</si>
  <si>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</si>
  <si>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</si>
  <si>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</si>
  <si>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</si>
  <si>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</si>
  <si>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</si>
  <si>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</si>
  <si>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</si>
  <si>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</si>
  <si>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</si>
  <si>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</si>
  <si>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</si>
  <si>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</si>
  <si>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</si>
  <si>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</si>
  <si>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</si>
  <si>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</si>
  <si>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</si>
  <si>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</si>
  <si>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</si>
  <si>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</si>
  <si>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</si>
  <si>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</si>
  <si>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</si>
  <si>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</si>
  <si>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</si>
  <si>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</si>
  <si>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</si>
  <si>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</si>
  <si>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</si>
  <si>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</si>
  <si>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</si>
  <si>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</si>
  <si>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</si>
  <si>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</si>
  <si>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</si>
  <si>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</si>
  <si>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</si>
  <si>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</si>
  <si>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</si>
  <si>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</si>
  <si>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</si>
  <si>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</si>
  <si>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</si>
  <si>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</si>
  <si>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</si>
  <si>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</si>
  <si>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</si>
  <si>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</si>
  <si>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</si>
  <si>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</si>
  <si>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</si>
  <si>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</si>
  <si>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</si>
  <si>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</si>
  <si>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</si>
  <si>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</si>
  <si>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</si>
  <si>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</si>
  <si>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</si>
  <si>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</si>
  <si>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</si>
  <si>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</si>
  <si>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</si>
  <si>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</si>
  <si>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</si>
  <si>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</si>
  <si>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</si>
  <si>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</si>
  <si>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</si>
  <si>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</si>
  <si>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</si>
  <si>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</si>
  <si>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</si>
  <si>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</si>
  <si>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</si>
  <si>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</si>
  <si>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</si>
  <si>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</si>
  <si>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</si>
  <si>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</si>
  <si>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</si>
  <si>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</si>
  <si>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</si>
  <si>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</si>
  <si>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</si>
  <si>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</si>
  <si>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</si>
  <si>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</si>
  <si>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</si>
  <si>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</si>
  <si>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</si>
  <si>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</si>
  <si>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</si>
  <si>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</si>
  <si>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</si>
  <si>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</si>
  <si>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</si>
  <si>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</si>
  <si>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</si>
  <si>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</si>
  <si>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</si>
  <si>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</si>
  <si>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</si>
  <si>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</si>
  <si>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</si>
  <si>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</si>
  <si>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</si>
  <si>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</si>
  <si>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</si>
  <si>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</si>
  <si>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</si>
  <si>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</si>
  <si>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</si>
  <si>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</si>
  <si>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</si>
  <si>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</si>
  <si>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</si>
  <si>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</si>
  <si>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</si>
  <si>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</si>
  <si>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</si>
  <si>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</si>
  <si>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</si>
  <si>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</si>
  <si>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</si>
  <si>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</si>
  <si>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</si>
  <si>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</si>
  <si>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</si>
  <si>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</si>
  <si>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</si>
  <si>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</si>
  <si>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</si>
  <si>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</si>
  <si>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</si>
  <si>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</si>
  <si>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</si>
  <si>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</si>
  <si>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</si>
  <si>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</si>
  <si>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</si>
  <si>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</si>
  <si>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</si>
  <si>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</si>
  <si>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</si>
  <si>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</si>
  <si>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</si>
  <si>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</si>
  <si>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</si>
  <si>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</si>
  <si>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</si>
  <si>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</si>
  <si>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</si>
  <si>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</si>
  <si>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</si>
  <si>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</si>
  <si>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</si>
  <si>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</si>
  <si>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</si>
  <si>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</si>
  <si>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</si>
  <si>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</si>
  <si>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</si>
  <si>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</si>
  <si>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</si>
  <si>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</si>
  <si>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</si>
  <si>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</si>
  <si>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</si>
  <si>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</si>
  <si>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</si>
  <si>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</si>
  <si>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</si>
  <si>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</si>
  <si>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</si>
  <si>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</si>
  <si>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</si>
  <si>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</si>
  <si>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</si>
  <si>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</si>
  <si>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</si>
  <si>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</si>
  <si>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</si>
  <si>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</si>
  <si>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</si>
  <si>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</si>
  <si>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</si>
  <si>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</si>
  <si>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</si>
  <si>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</si>
  <si>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</si>
  <si>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</si>
  <si>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</si>
  <si>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</si>
  <si>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</si>
  <si>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</si>
  <si>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</si>
  <si>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</si>
  <si>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</si>
  <si>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</si>
  <si>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</si>
  <si>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</si>
  <si>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</si>
  <si>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</si>
  <si>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</si>
  <si>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</si>
  <si>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</si>
  <si>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</si>
  <si>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</si>
  <si>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</si>
  <si>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</si>
  <si>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</si>
  <si>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</si>
  <si>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</si>
  <si>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</si>
  <si>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</si>
  <si>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</si>
  <si>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</si>
  <si>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</si>
  <si>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</si>
  <si>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</si>
  <si>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</si>
  <si>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</si>
  <si>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</si>
  <si>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</si>
  <si>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</si>
  <si>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</si>
  <si>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</si>
  <si>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</si>
  <si>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</si>
  <si>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</si>
  <si>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</si>
  <si>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</si>
  <si>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</si>
  <si>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</si>
  <si>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</si>
  <si>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</si>
  <si>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</si>
  <si>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</si>
  <si>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</si>
  <si>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</si>
  <si>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</si>
  <si>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</si>
  <si>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</si>
  <si>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</si>
  <si>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</si>
  <si>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</si>
  <si>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</si>
  <si>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</si>
  <si>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</si>
  <si>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</si>
  <si>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</si>
  <si>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</si>
  <si>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</si>
  <si>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</si>
  <si>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</si>
  <si>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</si>
  <si>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</si>
  <si>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</si>
  <si>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</si>
  <si>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</si>
  <si>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</si>
  <si>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</si>
  <si>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</si>
  <si>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</si>
  <si>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</si>
  <si>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</si>
  <si>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</si>
  <si>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</si>
  <si>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</si>
  <si>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</si>
  <si>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</si>
  <si>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</si>
  <si>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</si>
  <si>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</si>
  <si>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</si>
  <si>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</si>
  <si>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</si>
  <si>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</si>
  <si>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</si>
  <si>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</si>
  <si>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</si>
  <si>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</si>
  <si>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</si>
  <si>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</si>
  <si>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</si>
  <si>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</si>
  <si>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</si>
  <si>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</si>
  <si>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</si>
  <si>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</si>
  <si>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</si>
  <si>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</si>
  <si>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</si>
  <si>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</si>
  <si>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</si>
  <si>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</si>
  <si>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</si>
  <si>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</si>
  <si>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</si>
  <si>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</si>
  <si>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</si>
  <si>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</si>
  <si>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</si>
  <si>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</si>
  <si>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</si>
  <si>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</si>
  <si>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</si>
  <si>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</si>
  <si>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</si>
  <si>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</si>
  <si>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</si>
  <si>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</si>
  <si>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</si>
  <si>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</si>
  <si>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</si>
  <si>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</si>
  <si>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</si>
  <si>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</si>
  <si>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</si>
  <si>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</si>
  <si>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</si>
  <si>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</si>
  <si>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</si>
  <si>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</si>
  <si>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</si>
  <si>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</si>
  <si>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</si>
  <si>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</si>
  <si>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</si>
  <si>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</si>
  <si>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</si>
  <si>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</si>
  <si>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</si>
  <si>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</si>
  <si>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</si>
  <si>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</si>
  <si>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</si>
  <si>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</si>
  <si>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</si>
  <si>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</si>
  <si>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</si>
  <si>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</si>
  <si>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</si>
  <si>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</si>
  <si>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</si>
  <si>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</si>
  <si>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</si>
  <si>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</si>
  <si>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</si>
  <si>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</si>
  <si>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</si>
  <si>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</si>
  <si>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</si>
  <si>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</si>
  <si>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</si>
  <si>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</si>
  <si>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</si>
  <si>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</si>
  <si>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</si>
  <si>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</si>
  <si>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</si>
  <si>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</si>
  <si>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</si>
  <si>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</si>
  <si>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</si>
  <si>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</si>
  <si>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</si>
  <si>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</si>
  <si>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</si>
  <si>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</si>
  <si>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</si>
  <si>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</si>
  <si>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</si>
  <si>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</si>
  <si>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</si>
  <si>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</si>
  <si>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</si>
  <si>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</si>
  <si>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</si>
  <si>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</si>
  <si>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</si>
  <si>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</si>
  <si>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</si>
  <si>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</si>
  <si>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</si>
  <si>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</si>
  <si>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</si>
  <si>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</si>
  <si>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</si>
  <si>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</si>
  <si>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</si>
  <si>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</si>
  <si>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</si>
  <si>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</si>
  <si>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</si>
  <si>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</si>
  <si>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</si>
  <si>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</si>
  <si>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</si>
  <si>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</si>
  <si>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</si>
  <si>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</si>
  <si>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</si>
  <si>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</si>
  <si>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</si>
  <si>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</si>
  <si>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</si>
  <si>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</si>
  <si>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</si>
  <si>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</si>
  <si>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</si>
  <si>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</si>
  <si>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</si>
  <si>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</si>
  <si>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</si>
  <si>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</si>
  <si>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</si>
  <si>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</si>
  <si>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</si>
  <si>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</si>
  <si>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</si>
  <si>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</si>
  <si>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</si>
  <si>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</si>
  <si>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</si>
  <si>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</si>
  <si>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</si>
  <si>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</si>
  <si>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</si>
  <si>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</si>
  <si>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</si>
  <si>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</si>
  <si>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</si>
  <si>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</si>
  <si>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</si>
  <si>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</si>
  <si>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</si>
  <si>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</si>
  <si>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</si>
  <si>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</si>
  <si>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</si>
  <si>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</si>
  <si>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</si>
  <si>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</si>
  <si>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</si>
  <si>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</si>
  <si>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</si>
  <si>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</si>
  <si>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</si>
  <si>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</si>
  <si>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</si>
  <si>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</si>
  <si>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</si>
  <si>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</si>
  <si>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</si>
  <si>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</si>
  <si>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</si>
  <si>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</si>
  <si>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</si>
  <si>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</si>
  <si>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</si>
  <si>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</si>
  <si>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</si>
  <si>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</si>
  <si>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</si>
  <si>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</si>
  <si>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</si>
  <si>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</si>
  <si>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</si>
  <si>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</si>
  <si>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</si>
  <si>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</si>
  <si>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</si>
  <si>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</si>
  <si>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</si>
  <si>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</si>
  <si>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</si>
  <si>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</si>
  <si>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</si>
  <si>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</si>
  <si>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</si>
  <si>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</si>
  <si>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</si>
  <si>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</si>
  <si>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</si>
  <si>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</si>
  <si>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</si>
  <si>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</si>
  <si>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</si>
  <si>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</si>
  <si>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</si>
  <si>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</si>
  <si>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</si>
  <si>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</si>
  <si>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</si>
  <si>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</si>
  <si>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</si>
  <si>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</si>
  <si>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</si>
  <si>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</si>
  <si>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</si>
  <si>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</si>
  <si>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</si>
  <si>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</si>
  <si>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</si>
  <si>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</si>
  <si>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</si>
  <si>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</si>
  <si>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</si>
  <si>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</si>
  <si>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</si>
  <si>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</si>
  <si>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</si>
  <si>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</si>
  <si>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</si>
  <si>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</si>
  <si>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</si>
  <si>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</si>
  <si>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</si>
  <si>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</si>
  <si>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</si>
  <si>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</si>
  <si>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</si>
  <si>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</si>
  <si>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</si>
  <si>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</si>
  <si>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</si>
  <si>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</si>
  <si>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</si>
  <si>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</si>
  <si>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</si>
  <si>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</si>
  <si>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</si>
  <si>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</si>
  <si>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</si>
  <si>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</si>
  <si>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</si>
  <si>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</si>
  <si>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</si>
  <si>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</si>
  <si>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</si>
  <si>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</si>
  <si>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</si>
  <si>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</si>
  <si>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</si>
  <si>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</si>
  <si>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</si>
  <si>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</si>
  <si>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</si>
  <si>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</si>
  <si>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</si>
  <si>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</si>
  <si>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</si>
  <si>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</si>
  <si>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</si>
  <si>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</si>
  <si>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</si>
  <si>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</si>
  <si>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</si>
  <si>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</si>
  <si>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</si>
  <si>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</si>
  <si>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</si>
  <si>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</si>
  <si>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</si>
  <si>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</si>
  <si>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</si>
  <si>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</si>
  <si>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</si>
  <si>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</si>
  <si>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</si>
  <si>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</si>
  <si>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</si>
  <si>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</si>
  <si>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</si>
  <si>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</si>
  <si>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</si>
  <si>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</si>
  <si>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</si>
  <si>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</si>
  <si>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</si>
  <si>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</si>
  <si>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</si>
  <si>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</si>
  <si>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</si>
  <si>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</si>
  <si>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</si>
  <si>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</si>
  <si>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</si>
  <si>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</si>
  <si>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</si>
  <si>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</si>
  <si>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</si>
  <si>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</si>
  <si>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</si>
  <si>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</si>
  <si>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</si>
  <si>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</si>
  <si>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</si>
  <si>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</si>
  <si>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</si>
  <si>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</si>
  <si>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</si>
  <si>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</si>
  <si>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</si>
  <si>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</si>
  <si>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</si>
  <si>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</si>
  <si>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</si>
  <si>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</si>
  <si>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</si>
  <si>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</si>
  <si>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</si>
  <si>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</si>
  <si>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</si>
  <si>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</si>
  <si>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</si>
  <si>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</si>
  <si>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</si>
  <si>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</si>
  <si>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</si>
  <si>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</si>
  <si>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</si>
  <si>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</si>
  <si>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</si>
  <si>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</si>
  <si>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</si>
  <si>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</si>
  <si>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</si>
  <si>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</si>
  <si>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</si>
  <si>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</si>
  <si>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</si>
  <si>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</si>
  <si>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</si>
  <si>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</si>
  <si>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</si>
  <si>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</si>
  <si>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</si>
  <si>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</si>
  <si>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</si>
  <si>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</si>
  <si>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</si>
  <si>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</si>
  <si>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</si>
  <si>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</si>
  <si>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</si>
  <si>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</si>
  <si>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</si>
  <si>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</si>
  <si>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</si>
  <si>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</si>
  <si>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</si>
  <si>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</si>
  <si>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</si>
  <si>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</si>
  <si>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</si>
  <si>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</si>
  <si>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</si>
  <si>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</si>
  <si>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</si>
  <si>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</si>
  <si>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</si>
  <si>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</si>
  <si>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</si>
  <si>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</si>
  <si>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</si>
  <si>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</si>
  <si>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</si>
  <si>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</si>
  <si>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</si>
  <si>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</si>
  <si>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</si>
  <si>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</si>
  <si>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</si>
  <si>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</si>
  <si>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</si>
  <si>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</si>
  <si>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</si>
  <si>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</si>
  <si>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</si>
  <si>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</si>
  <si>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</si>
  <si>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</si>
  <si>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</si>
  <si>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</si>
  <si>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</si>
  <si>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</si>
  <si>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</si>
  <si>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</si>
  <si>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</si>
  <si>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</si>
  <si>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</si>
  <si>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</si>
  <si>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</si>
  <si>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</si>
  <si>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</si>
  <si>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</si>
  <si>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</si>
  <si>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</si>
  <si>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</si>
  <si>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</si>
  <si>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</si>
  <si>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</si>
  <si>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</si>
  <si>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</si>
  <si>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</si>
  <si>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</si>
  <si>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</si>
  <si>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</si>
  <si>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</si>
  <si>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</si>
  <si>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</si>
  <si>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</si>
  <si>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</si>
  <si>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</si>
  <si>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</si>
  <si>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</si>
  <si>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</si>
  <si>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</si>
  <si>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</si>
  <si>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</si>
  <si>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</si>
  <si>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</si>
  <si>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</si>
  <si>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</si>
  <si>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</si>
  <si>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</si>
  <si>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</si>
  <si>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</si>
  <si>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</si>
  <si>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</si>
  <si>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</si>
  <si>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</si>
  <si>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</si>
  <si>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</si>
  <si>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</si>
  <si>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</si>
  <si>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</si>
  <si>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</si>
  <si>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</si>
  <si>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</si>
  <si>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</si>
  <si>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</si>
  <si>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</si>
  <si>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</si>
  <si>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</si>
  <si>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</si>
  <si>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</si>
  <si>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</si>
  <si>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</si>
  <si>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</si>
  <si>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</si>
  <si>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</si>
  <si>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</si>
  <si>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</si>
  <si>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</si>
  <si>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</si>
  <si>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</si>
  <si>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</si>
  <si>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</si>
  <si>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</si>
  <si>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</si>
  <si>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</si>
  <si>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</si>
  <si>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</si>
  <si>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</si>
  <si>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</si>
  <si>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</si>
  <si>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</si>
  <si>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</si>
  <si>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</si>
  <si>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</si>
  <si>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</si>
  <si>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</si>
  <si>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</si>
  <si>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</si>
  <si>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</si>
  <si>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</si>
  <si>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</si>
  <si>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</si>
  <si>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</si>
  <si>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</si>
  <si>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</si>
  <si>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</si>
  <si>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</si>
  <si>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</si>
  <si>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</si>
  <si>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</si>
  <si>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</si>
  <si>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</si>
  <si>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</si>
  <si>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</si>
  <si>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</si>
  <si>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</si>
  <si>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</si>
  <si>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</si>
  <si>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</si>
  <si>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</si>
  <si>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</si>
  <si>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</si>
  <si>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</si>
  <si>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</si>
  <si>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</si>
  <si>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</si>
  <si>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</si>
  <si>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</si>
  <si>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</si>
  <si>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</si>
  <si>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</si>
  <si>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</si>
  <si>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</si>
  <si>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</si>
  <si>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</si>
  <si>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</si>
  <si>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</si>
  <si>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</si>
  <si>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</si>
  <si>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</si>
  <si>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</si>
  <si>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</si>
  <si>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</si>
  <si>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</si>
  <si>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</si>
  <si>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</si>
  <si>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</si>
  <si>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</si>
  <si>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</si>
  <si>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</si>
  <si>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</si>
  <si>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</si>
  <si>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</si>
  <si>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</si>
  <si>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</si>
  <si>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</si>
  <si>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</si>
  <si>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</si>
  <si>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</si>
  <si>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</si>
  <si>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</si>
  <si>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</si>
  <si>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</si>
  <si>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</si>
  <si>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</si>
  <si>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</si>
  <si>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</si>
  <si>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</si>
  <si>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</si>
  <si>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</si>
  <si>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</si>
  <si>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</si>
  <si>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</si>
  <si>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</si>
  <si>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</si>
  <si>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</si>
  <si>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</si>
  <si>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</si>
  <si>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</si>
  <si>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</si>
  <si>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</si>
  <si>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</si>
  <si>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</si>
  <si>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</si>
  <si>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</si>
  <si>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</si>
  <si>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</si>
  <si>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</si>
  <si>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</si>
  <si>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</si>
  <si>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</si>
  <si>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</si>
  <si>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</si>
  <si>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</si>
  <si>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</si>
  <si>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</si>
  <si>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</si>
  <si>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</si>
  <si>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</si>
  <si>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</si>
  <si>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</si>
  <si>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</si>
  <si>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</si>
  <si>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</si>
  <si>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</si>
  <si>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</si>
  <si>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</si>
  <si>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</si>
  <si>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</si>
  <si>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</si>
  <si>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</si>
  <si>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</si>
  <si>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</si>
  <si>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</si>
  <si>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</si>
  <si>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</si>
  <si>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</si>
  <si>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</si>
  <si>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</si>
  <si>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</si>
  <si>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</si>
  <si>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</si>
  <si>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</si>
  <si>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</si>
  <si>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</si>
  <si>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</si>
  <si>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</si>
  <si>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</si>
  <si>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</si>
  <si>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</si>
  <si>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</si>
  <si>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</si>
  <si>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</si>
  <si>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</si>
  <si>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</si>
  <si>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</si>
  <si>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</si>
  <si>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</si>
  <si>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</si>
  <si>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</si>
  <si>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</si>
  <si>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</si>
  <si>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</si>
  <si>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</si>
  <si>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</si>
  <si>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</si>
  <si>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</si>
  <si>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</si>
  <si>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</si>
  <si>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</si>
  <si>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</si>
  <si>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</si>
  <si>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</si>
  <si>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</si>
  <si>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</si>
  <si>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</si>
  <si>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</si>
  <si>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</si>
  <si>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</si>
  <si>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</si>
  <si>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</si>
  <si>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</si>
  <si>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</si>
  <si>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</si>
  <si>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</si>
  <si>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</si>
  <si>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</si>
  <si>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</si>
  <si>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</si>
  <si>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</si>
  <si>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</si>
  <si>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</si>
  <si>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</si>
  <si>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</si>
  <si>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</si>
  <si>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</si>
  <si>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</si>
  <si>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</si>
  <si>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</si>
  <si>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</si>
  <si>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</si>
  <si>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</si>
  <si>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</si>
  <si>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</si>
  <si>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</si>
  <si>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</si>
  <si>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</si>
  <si>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</si>
  <si>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</si>
  <si>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</si>
  <si>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</si>
  <si>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</si>
  <si>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</si>
  <si>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</si>
  <si>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</si>
  <si>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</si>
  <si>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</si>
  <si>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</si>
  <si>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</si>
  <si>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</si>
  <si>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</si>
  <si>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</si>
  <si>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</si>
  <si>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</si>
  <si>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</si>
  <si>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</si>
  <si>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</si>
  <si>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</si>
  <si>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</si>
  <si>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</si>
  <si>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</si>
  <si>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</si>
  <si>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</si>
  <si>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</si>
  <si>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</si>
  <si>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</si>
  <si>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</si>
  <si>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</si>
  <si>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</si>
  <si>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</si>
  <si>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</si>
  <si>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</si>
  <si>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</si>
  <si>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</si>
  <si>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</si>
  <si>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</si>
  <si>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</si>
  <si>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</si>
  <si>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</si>
  <si>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</si>
  <si>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</si>
  <si>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</si>
  <si>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</si>
  <si>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</si>
  <si>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</si>
  <si>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</si>
  <si>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</si>
  <si>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</si>
  <si>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</si>
  <si>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</si>
  <si>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</si>
  <si>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</si>
  <si>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</si>
  <si>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</si>
  <si>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</si>
  <si>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</si>
  <si>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</si>
  <si>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</si>
  <si>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</si>
  <si>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</si>
  <si>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</si>
  <si>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</si>
  <si>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</si>
  <si>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</si>
  <si>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</si>
  <si>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</si>
  <si>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</si>
  <si>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</si>
  <si>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</si>
  <si>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</si>
  <si>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</si>
  <si>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</si>
  <si>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</si>
  <si>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</si>
  <si>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</si>
  <si>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</si>
  <si>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</si>
  <si>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</si>
  <si>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</si>
  <si>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</si>
  <si>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</si>
  <si>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</si>
  <si>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</si>
  <si>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</si>
  <si>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</si>
  <si>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</si>
  <si>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</si>
  <si>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</si>
  <si>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</si>
  <si>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</si>
  <si>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</si>
  <si>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</si>
  <si>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</si>
  <si>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</si>
  <si>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</si>
  <si>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</si>
  <si>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</si>
  <si>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</si>
  <si>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</si>
  <si>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</si>
  <si>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</si>
  <si>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</si>
  <si>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</si>
  <si>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</si>
  <si>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</si>
  <si>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</si>
  <si>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</si>
  <si>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</si>
  <si>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</si>
  <si>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</si>
  <si>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</si>
  <si>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</si>
  <si>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</si>
  <si>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</si>
  <si>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</si>
  <si>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</si>
  <si>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</si>
  <si>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</si>
  <si>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</si>
  <si>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</si>
  <si>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</si>
  <si>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</si>
  <si>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</si>
  <si>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</si>
  <si>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</si>
  <si>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</si>
  <si>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</si>
  <si>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</si>
  <si>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</si>
  <si>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</si>
  <si>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</si>
  <si>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</si>
  <si>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</si>
  <si>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</si>
  <si>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</si>
  <si>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</si>
  <si>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</si>
  <si>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</si>
  <si>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</si>
  <si>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</si>
  <si>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</si>
  <si>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</si>
  <si>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</si>
  <si>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</si>
  <si>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</si>
  <si>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</si>
  <si>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</si>
  <si>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</si>
  <si>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</si>
  <si>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</si>
  <si>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</si>
  <si>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</si>
  <si>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</si>
  <si>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</si>
  <si>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</si>
  <si>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</si>
  <si>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</si>
  <si>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</si>
  <si>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</si>
  <si>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</si>
  <si>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</si>
  <si>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</si>
  <si>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</si>
  <si>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</si>
  <si>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</si>
  <si>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</si>
  <si>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</si>
  <si>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</si>
  <si>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</si>
  <si>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</si>
  <si>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</si>
  <si>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</si>
  <si>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</si>
  <si>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</si>
  <si>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</si>
  <si>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</si>
  <si>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</si>
  <si>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</si>
  <si>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</si>
  <si>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</si>
  <si>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</si>
  <si>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</si>
  <si>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</si>
  <si>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</si>
  <si>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</si>
  <si>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</si>
  <si>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</si>
  <si>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</si>
  <si>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</si>
  <si>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</si>
  <si>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</si>
  <si>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</si>
  <si>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</si>
  <si>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</si>
  <si>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</si>
  <si>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</si>
  <si>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</si>
  <si>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</si>
  <si>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</si>
  <si>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</si>
  <si>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</si>
  <si>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</si>
  <si>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</si>
  <si>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</si>
  <si>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</si>
  <si>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</si>
  <si>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</si>
  <si>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</si>
  <si>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</si>
  <si>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</si>
  <si>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</si>
  <si>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</si>
  <si>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</si>
  <si>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</si>
  <si>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</si>
  <si>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</si>
  <si>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</si>
  <si>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</si>
  <si>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</si>
  <si>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</si>
  <si>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</si>
  <si>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</si>
  <si>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</si>
  <si>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</si>
  <si>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</si>
  <si>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</si>
  <si>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</si>
  <si>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</si>
  <si>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</si>
  <si>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</si>
  <si>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</si>
  <si>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</si>
  <si>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</si>
  <si>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</si>
  <si>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</si>
  <si>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</si>
  <si>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</si>
  <si>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</si>
  <si>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</si>
  <si>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</si>
  <si>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</si>
  <si>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</si>
  <si>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</si>
  <si>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</si>
  <si>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</si>
  <si>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</si>
  <si>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</si>
  <si>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</si>
  <si>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</si>
  <si>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</si>
  <si>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</si>
  <si>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</si>
  <si>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</si>
  <si>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</si>
  <si>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</si>
  <si>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</si>
  <si>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</si>
  <si>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</si>
  <si>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</si>
  <si>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</si>
  <si>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</si>
  <si>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</si>
  <si>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</si>
  <si>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</si>
  <si>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</si>
  <si>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</si>
  <si>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</si>
  <si>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</si>
  <si>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</si>
  <si>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</si>
  <si>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</si>
  <si>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</si>
  <si>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</si>
  <si>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</si>
  <si>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</si>
  <si>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</si>
  <si>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</si>
  <si>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</si>
  <si>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</si>
  <si>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</si>
  <si>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</si>
  <si>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</si>
  <si>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</si>
  <si>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</si>
  <si>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</si>
  <si>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</si>
  <si>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</si>
  <si>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</si>
  <si>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</si>
  <si>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</si>
  <si>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</si>
  <si>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</si>
  <si>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</si>
  <si>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</si>
  <si>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</si>
  <si>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</si>
  <si>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</si>
  <si>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</si>
  <si>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</si>
  <si>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</si>
  <si>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</si>
  <si>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</si>
  <si>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</si>
  <si>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</si>
  <si>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</si>
  <si>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</si>
  <si>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</si>
  <si>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</si>
  <si>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</si>
  <si>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</si>
  <si>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</si>
  <si>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</si>
  <si>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</si>
  <si>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</si>
  <si>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</si>
  <si>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</si>
  <si>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</si>
  <si>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</si>
  <si>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</si>
  <si>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</si>
  <si>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</si>
  <si>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</si>
  <si>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</si>
  <si>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</si>
  <si>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</si>
  <si>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</si>
  <si>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</si>
  <si>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</si>
  <si>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</si>
  <si>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</si>
  <si>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</si>
  <si>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</si>
  <si>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</si>
  <si>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</si>
  <si>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</si>
  <si>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</si>
  <si>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</si>
  <si>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</si>
  <si>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</si>
  <si>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</si>
  <si>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</si>
  <si>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</si>
  <si>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</si>
  <si>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</si>
  <si>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</si>
  <si>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</si>
  <si>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</si>
  <si>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</si>
  <si>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</si>
  <si>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</si>
  <si>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</si>
  <si>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</si>
  <si>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</si>
  <si>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</si>
  <si>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</si>
  <si>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</si>
  <si>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</si>
  <si>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</si>
  <si>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</si>
  <si>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</si>
  <si>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</si>
  <si>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</si>
  <si>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</si>
  <si>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</si>
  <si>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</si>
  <si>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</si>
  <si>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</si>
  <si>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</si>
  <si>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</si>
  <si>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</si>
  <si>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</si>
  <si>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</si>
  <si>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</si>
  <si>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</si>
  <si>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</si>
  <si>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</si>
  <si>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</si>
  <si>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</si>
  <si>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</si>
  <si>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</si>
  <si>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</si>
  <si>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</si>
  <si>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</si>
  <si>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</si>
  <si>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</si>
  <si>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</si>
  <si>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</si>
  <si>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</si>
  <si>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</si>
  <si>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</si>
  <si>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</si>
  <si>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</si>
  <si>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</si>
  <si>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</si>
  <si>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</si>
  <si>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</si>
  <si>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</si>
  <si>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</si>
  <si>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</si>
  <si>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</si>
  <si>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</si>
  <si>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</si>
  <si>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</si>
  <si>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</si>
  <si>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</si>
  <si>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</si>
  <si>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</si>
  <si>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</si>
  <si>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</si>
  <si>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</si>
  <si>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</si>
  <si>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</si>
  <si>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</si>
  <si>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</si>
  <si>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</si>
  <si>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</si>
  <si>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</si>
  <si>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</si>
  <si>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</si>
  <si>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</si>
  <si>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</si>
  <si>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</si>
  <si>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</si>
  <si>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</si>
  <si>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</si>
  <si>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</si>
  <si>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</si>
  <si>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</si>
  <si>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</si>
  <si>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</si>
  <si>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</si>
  <si>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</si>
  <si>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</si>
  <si>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</si>
  <si>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</si>
  <si>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</si>
  <si>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</si>
  <si>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</si>
  <si>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</si>
  <si>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</si>
  <si>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</si>
  <si>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</si>
  <si>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</si>
  <si>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</si>
  <si>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</si>
  <si>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</si>
  <si>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</si>
  <si>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</si>
  <si>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</si>
  <si>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</si>
  <si>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</si>
  <si>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</si>
  <si>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</si>
  <si>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</si>
  <si>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</si>
  <si>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</si>
  <si>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</si>
  <si>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</si>
  <si>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</si>
  <si>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</si>
  <si>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</si>
  <si>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</si>
  <si>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</si>
  <si>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</si>
  <si>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</si>
  <si>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</si>
  <si>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</si>
  <si>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</si>
  <si>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</si>
  <si>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</si>
  <si>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</si>
  <si>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</si>
  <si>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</si>
  <si>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</si>
  <si>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</si>
  <si>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</si>
  <si>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</si>
  <si>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</si>
  <si>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</si>
  <si>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</si>
  <si>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</si>
  <si>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</si>
  <si>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</si>
  <si>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</si>
  <si>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</si>
  <si>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</si>
  <si>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</si>
  <si>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</si>
  <si>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</si>
  <si>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</si>
  <si>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</si>
  <si>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</si>
  <si>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</si>
  <si>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</si>
  <si>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</si>
  <si>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</si>
  <si>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</si>
  <si>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</si>
  <si>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</si>
  <si>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</si>
  <si>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</si>
  <si>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</si>
  <si>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</si>
  <si>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</si>
  <si>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</si>
  <si>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</si>
  <si>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</si>
  <si>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</si>
  <si>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</si>
  <si>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</si>
  <si>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</si>
  <si>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</si>
  <si>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</si>
  <si>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</si>
  <si>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</si>
  <si>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</si>
  <si>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</si>
  <si>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</si>
  <si>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</si>
  <si>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</si>
  <si>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</si>
  <si>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</si>
  <si>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</si>
  <si>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</si>
  <si>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</si>
  <si>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</si>
  <si>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</si>
  <si>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</si>
  <si>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</si>
  <si>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</si>
  <si>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</si>
  <si>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</si>
  <si>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</si>
  <si>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</si>
  <si>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</si>
  <si>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</si>
  <si>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</si>
  <si>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</si>
  <si>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</si>
  <si>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</si>
  <si>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</si>
  <si>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</si>
  <si>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</si>
  <si>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</si>
  <si>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</si>
  <si>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</si>
  <si>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</si>
  <si>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</si>
  <si>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</si>
  <si>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</si>
  <si>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</si>
  <si>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</si>
  <si>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</si>
  <si>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</si>
  <si>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</si>
  <si>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</si>
  <si>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</si>
  <si>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</si>
  <si>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</si>
  <si>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</si>
  <si>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</si>
  <si>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</si>
  <si>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</si>
  <si>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</si>
  <si>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</si>
  <si>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</si>
  <si>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</si>
  <si>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</si>
  <si>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</si>
  <si>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</si>
  <si>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</si>
  <si>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</si>
  <si>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</si>
  <si>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</si>
  <si>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</si>
  <si>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</si>
  <si>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</si>
  <si>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</si>
  <si>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</si>
  <si>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</si>
  <si>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</si>
  <si>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</si>
  <si>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</si>
  <si>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</si>
  <si>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</si>
  <si>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</si>
  <si>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</si>
  <si>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</si>
  <si>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</si>
  <si>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</si>
  <si>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</si>
  <si>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</si>
  <si>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</si>
  <si>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</si>
  <si>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</si>
  <si>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</si>
  <si>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</si>
  <si>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</si>
  <si>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</si>
  <si>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</si>
  <si>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</si>
  <si>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</si>
  <si>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</si>
  <si>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</si>
  <si>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</si>
  <si>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</si>
  <si>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</si>
  <si>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</si>
  <si>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</si>
  <si>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</si>
  <si>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</si>
  <si>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</si>
  <si>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</si>
  <si>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</si>
  <si>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</si>
  <si>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</si>
  <si>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</si>
  <si>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</si>
  <si>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</si>
  <si>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</si>
  <si>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</si>
  <si>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</si>
  <si>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</si>
  <si>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</si>
  <si>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</si>
  <si>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</si>
  <si>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</si>
  <si>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</si>
  <si>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</si>
  <si>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</si>
  <si>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</si>
  <si>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</si>
  <si>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</si>
  <si>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</si>
  <si>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</si>
  <si>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</si>
  <si>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</si>
  <si>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</si>
  <si>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</si>
  <si>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</si>
  <si>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</si>
  <si>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</si>
  <si>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</si>
  <si>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</si>
  <si>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</si>
  <si>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</si>
  <si>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</si>
  <si>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</si>
  <si>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</si>
  <si>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</si>
  <si>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</si>
  <si>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</si>
  <si>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</si>
  <si>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</si>
  <si>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</si>
  <si>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</si>
  <si>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</si>
  <si>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</si>
  <si>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</si>
  <si>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</si>
  <si>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</si>
  <si>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</si>
  <si>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</si>
  <si>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</si>
  <si>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</si>
  <si>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</si>
  <si>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</si>
  <si>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</si>
  <si>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</si>
  <si>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</si>
  <si>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</si>
  <si>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</si>
  <si>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</si>
  <si>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</si>
  <si>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</si>
  <si>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</si>
  <si>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</si>
  <si>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</si>
  <si>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</si>
  <si>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</si>
  <si>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</si>
  <si>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</si>
  <si>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</si>
  <si>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</si>
  <si>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</si>
  <si>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</si>
  <si>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</si>
  <si>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</si>
  <si>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</si>
  <si>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</si>
  <si>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</si>
  <si>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</si>
  <si>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</si>
  <si>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</si>
  <si>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</si>
  <si>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</si>
  <si>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</si>
  <si>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</si>
  <si>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</si>
  <si>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</si>
  <si>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</si>
  <si>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</si>
  <si>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</si>
  <si>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</si>
  <si>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</si>
  <si>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</si>
  <si>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</si>
  <si>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</si>
  <si>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</si>
  <si>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</si>
  <si>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</si>
  <si>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</si>
  <si>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</si>
  <si>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</si>
  <si>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</si>
  <si>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</si>
  <si>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</si>
  <si>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</si>
  <si>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</si>
  <si>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</si>
  <si>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</si>
  <si>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</si>
  <si>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</si>
  <si>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</si>
  <si>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</si>
  <si>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</si>
  <si>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</si>
  <si>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</si>
  <si>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</si>
  <si>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</si>
  <si>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</si>
  <si>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</si>
  <si>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</si>
  <si>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</si>
  <si>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</si>
  <si>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</si>
  <si>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</si>
  <si>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</si>
  <si>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</si>
  <si>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</si>
  <si>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</si>
  <si>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</si>
  <si>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</si>
  <si>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</si>
  <si>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</si>
  <si>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</si>
  <si>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</si>
  <si>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</si>
  <si>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</si>
  <si>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</si>
  <si>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</si>
  <si>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</si>
  <si>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</si>
  <si>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</si>
  <si>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</si>
  <si>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</si>
  <si>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</si>
  <si>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</si>
  <si>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</si>
  <si>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</si>
  <si>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</si>
  <si>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</si>
  <si>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</si>
  <si>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</si>
  <si>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</si>
  <si>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</si>
  <si>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</si>
  <si>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</si>
  <si>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</si>
  <si>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</si>
  <si>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</si>
  <si>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</si>
  <si>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</si>
  <si>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</si>
  <si>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</si>
  <si>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</si>
  <si>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</si>
  <si>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</si>
  <si>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</si>
  <si>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</si>
  <si>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</si>
  <si>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</si>
  <si>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</si>
  <si>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</si>
  <si>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</si>
  <si>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</si>
  <si>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</si>
  <si>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</si>
  <si>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</si>
  <si>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</si>
  <si>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</si>
  <si>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</si>
  <si>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</si>
  <si>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</si>
  <si>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</si>
  <si>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</si>
  <si>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</si>
  <si>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</si>
  <si>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</si>
  <si>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</si>
  <si>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</si>
  <si>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</si>
  <si>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</si>
  <si>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</si>
  <si>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</si>
  <si>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</si>
  <si>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</si>
  <si>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</si>
  <si>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</si>
  <si>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</si>
  <si>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</si>
  <si>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</si>
  <si>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</si>
  <si>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</si>
  <si>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</si>
  <si>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</si>
  <si>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</si>
  <si>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</si>
  <si>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</si>
  <si>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</si>
  <si>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</si>
  <si>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</si>
  <si>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</si>
  <si>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</si>
  <si>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</si>
  <si>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</si>
  <si>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</si>
  <si>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</si>
  <si>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</si>
  <si>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</si>
  <si>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</si>
  <si>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</si>
  <si>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</si>
  <si>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</si>
  <si>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</si>
  <si>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</si>
  <si>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</si>
  <si>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</si>
  <si>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</si>
  <si>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</si>
  <si>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</si>
  <si>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</si>
  <si>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</si>
  <si>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</si>
  <si>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</si>
  <si>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</si>
  <si>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</si>
  <si>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</si>
  <si>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</si>
  <si>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</si>
  <si>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</si>
  <si>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</si>
  <si>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</si>
  <si>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</si>
  <si>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</si>
  <si>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</si>
  <si>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</si>
  <si>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</si>
  <si>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</si>
  <si>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</si>
  <si>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</si>
  <si>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</si>
  <si>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</si>
  <si>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</si>
  <si>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</si>
  <si>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</si>
  <si>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</si>
  <si>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</si>
  <si>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</si>
  <si>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</si>
  <si>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</si>
  <si>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</si>
  <si>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</si>
  <si>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</si>
  <si>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</si>
  <si>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</si>
  <si>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</si>
  <si>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</si>
  <si>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</si>
  <si>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</si>
  <si>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</si>
  <si>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</si>
  <si>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</si>
  <si>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</si>
  <si>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</si>
  <si>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</si>
  <si>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</si>
  <si>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</si>
  <si>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</si>
  <si>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</si>
  <si>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</si>
  <si>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</si>
  <si>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</si>
  <si>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</si>
  <si>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</si>
  <si>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</si>
  <si>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</si>
  <si>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</si>
  <si>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</si>
  <si>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</si>
  <si>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</si>
  <si>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</si>
  <si>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</si>
  <si>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</si>
  <si>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</si>
  <si>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</si>
  <si>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</si>
  <si>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</si>
  <si>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</si>
  <si>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</si>
  <si>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</si>
  <si>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</si>
  <si>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</si>
  <si>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</si>
  <si>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</si>
  <si>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</si>
  <si>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</si>
  <si>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</si>
  <si>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</si>
  <si>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</si>
  <si>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</si>
  <si>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</si>
  <si>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</si>
  <si>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</si>
  <si>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</si>
  <si>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</si>
  <si>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</si>
  <si>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</si>
  <si>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</si>
  <si>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</si>
  <si>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</si>
  <si>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</si>
  <si>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</si>
  <si>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</si>
  <si>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</si>
  <si>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</si>
  <si>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</si>
  <si>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</si>
  <si>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</si>
  <si>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</si>
  <si>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</si>
  <si>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</si>
  <si>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</si>
  <si>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</si>
  <si>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</si>
  <si>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</si>
  <si>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</si>
  <si>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</si>
  <si>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</si>
  <si>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</si>
  <si>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</si>
  <si>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</si>
  <si>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</si>
  <si>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</si>
  <si>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</si>
  <si>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</si>
  <si>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</si>
  <si>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</si>
  <si>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</si>
  <si>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</si>
  <si>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</si>
  <si>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</si>
  <si>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</si>
  <si>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</si>
  <si>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</si>
  <si>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</si>
  <si>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</si>
  <si>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</si>
  <si>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</si>
  <si>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</si>
  <si>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</si>
  <si>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</si>
  <si>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</si>
  <si>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</si>
  <si>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</si>
  <si>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</si>
  <si>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</si>
  <si>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</si>
  <si>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</si>
  <si>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</si>
  <si>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</si>
  <si>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</si>
  <si>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</si>
  <si>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</si>
  <si>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</si>
  <si>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</si>
  <si>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</si>
  <si>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</si>
  <si>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</si>
  <si>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</si>
  <si>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</si>
  <si>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</si>
  <si>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</si>
  <si>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</si>
  <si>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</si>
  <si>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</si>
  <si>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</si>
  <si>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</si>
  <si>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</si>
  <si>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</si>
  <si>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</si>
  <si>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</si>
  <si>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</si>
  <si>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</si>
  <si>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</si>
  <si>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</si>
  <si>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</si>
  <si>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</si>
  <si>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</si>
  <si>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</si>
  <si>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</si>
  <si>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</si>
  <si>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</si>
  <si>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</si>
  <si>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</si>
  <si>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</si>
  <si>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</si>
  <si>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</si>
  <si>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</si>
  <si>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</si>
  <si>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</si>
  <si>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</si>
  <si>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</si>
  <si>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</si>
  <si>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</si>
  <si>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</si>
  <si>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</si>
  <si>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</si>
  <si>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</si>
  <si>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</si>
  <si>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</si>
  <si>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</si>
  <si>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</si>
  <si>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</si>
  <si>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</si>
  <si>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</si>
  <si>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</si>
  <si>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</si>
  <si>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</si>
  <si>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</si>
  <si>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</si>
  <si>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</si>
  <si>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</si>
  <si>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</si>
  <si>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</si>
  <si>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</si>
  <si>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</si>
  <si>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</si>
  <si>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</si>
  <si>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</si>
  <si>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</si>
  <si>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</si>
  <si>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</si>
  <si>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</si>
  <si>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</si>
  <si>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</si>
  <si>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</si>
  <si>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</si>
  <si>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</si>
  <si>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</si>
  <si>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</si>
  <si>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</si>
  <si>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</si>
  <si>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</si>
  <si>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</si>
  <si>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</si>
  <si>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</si>
  <si>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</si>
  <si>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</si>
  <si>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</si>
  <si>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</si>
  <si>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</si>
  <si>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</si>
  <si>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</si>
  <si>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</si>
  <si>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</si>
  <si>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</si>
  <si>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</si>
  <si>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</si>
  <si>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</si>
  <si>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</si>
  <si>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</si>
  <si>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</si>
  <si>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</si>
  <si>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</si>
  <si>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</si>
  <si>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</si>
  <si>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</si>
  <si>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</si>
  <si>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</si>
  <si>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</si>
  <si>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</si>
  <si>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</si>
  <si>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</si>
  <si>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</si>
  <si>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</si>
  <si>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</si>
  <si>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</si>
  <si>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</si>
  <si>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</si>
  <si>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</si>
  <si>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</si>
  <si>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</si>
  <si>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</si>
  <si>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</si>
  <si>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</si>
  <si>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</si>
  <si>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</si>
  <si>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</si>
  <si>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</si>
  <si>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</si>
  <si>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</si>
  <si>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</si>
  <si>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</si>
  <si>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</si>
  <si>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</si>
  <si>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</si>
  <si>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</si>
  <si>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</si>
  <si>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</si>
  <si>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</si>
  <si>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</si>
  <si>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</si>
  <si>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</si>
  <si>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</si>
  <si>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</si>
  <si>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</si>
  <si>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</si>
  <si>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</si>
  <si>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</si>
  <si>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</si>
  <si>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</si>
  <si>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</si>
  <si>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</si>
  <si>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</si>
  <si>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</si>
  <si>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</si>
  <si>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</si>
  <si>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</si>
  <si>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</si>
  <si>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</si>
  <si>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</si>
  <si>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</si>
  <si>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</si>
  <si>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</si>
  <si>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</si>
  <si>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</si>
  <si>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</si>
  <si>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</si>
  <si>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</si>
  <si>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</si>
  <si>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</si>
  <si>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</si>
  <si>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</si>
  <si>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</si>
  <si>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</si>
  <si>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</si>
  <si>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</si>
  <si>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</si>
  <si>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</si>
  <si>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</si>
  <si>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</si>
  <si>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</si>
  <si>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</si>
  <si>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</si>
  <si>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</si>
  <si>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</si>
  <si>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</si>
  <si>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</si>
  <si>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</si>
  <si>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</si>
  <si>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</si>
  <si>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</si>
  <si>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</si>
  <si>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</si>
  <si>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</si>
  <si>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</si>
  <si>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</si>
  <si>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</si>
  <si>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</si>
  <si>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</si>
  <si>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</si>
  <si>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</si>
  <si>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</si>
  <si>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</si>
  <si>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</si>
  <si>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</si>
  <si>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</si>
  <si>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</si>
  <si>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</si>
  <si>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</si>
  <si>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</si>
  <si>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</si>
  <si>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</si>
  <si>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</si>
  <si>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</si>
  <si>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</si>
  <si>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</si>
  <si>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</si>
  <si>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</si>
  <si>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</si>
  <si>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</si>
  <si>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</si>
  <si>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</si>
  <si>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</si>
  <si>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</si>
  <si>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</si>
  <si>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</si>
  <si>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</si>
  <si>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</si>
  <si>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</si>
  <si>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</si>
  <si>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</si>
  <si>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</si>
  <si>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</si>
  <si>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</si>
  <si>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</si>
  <si>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</si>
  <si>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</si>
  <si>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</si>
  <si>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</si>
  <si>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</si>
  <si>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</si>
  <si>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</si>
  <si>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</si>
  <si>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</si>
  <si>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</si>
  <si>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</si>
  <si>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</si>
  <si>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</si>
  <si>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</si>
  <si>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</si>
  <si>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</si>
  <si>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</si>
  <si>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</si>
  <si>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</si>
  <si>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</si>
  <si>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</si>
  <si>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</si>
  <si>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</si>
  <si>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</si>
  <si>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</si>
  <si>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</si>
  <si>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</si>
  <si>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</si>
  <si>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</si>
  <si>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</si>
  <si>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</si>
  <si>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</si>
  <si>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</si>
  <si>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</si>
  <si>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</si>
  <si>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</si>
  <si>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</si>
  <si>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</si>
  <si>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</si>
  <si>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</si>
  <si>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</si>
  <si>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</si>
  <si>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</si>
  <si>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</si>
  <si>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</si>
  <si>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</si>
  <si>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</si>
  <si>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</si>
  <si>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</si>
  <si>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</si>
  <si>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</si>
  <si>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</si>
  <si>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</si>
  <si>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</si>
  <si>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</si>
  <si>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</si>
  <si>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</si>
  <si>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</si>
  <si>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</si>
  <si>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</si>
  <si>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</si>
  <si>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</si>
  <si>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</si>
  <si>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</si>
  <si>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</si>
  <si>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</si>
  <si>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</si>
  <si>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</si>
  <si>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</si>
  <si>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</si>
  <si>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</si>
  <si>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</si>
  <si>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</si>
  <si>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</si>
  <si>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</si>
  <si>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</si>
  <si>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</si>
  <si>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</si>
  <si>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</si>
  <si>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</si>
  <si>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</si>
  <si>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</si>
  <si>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</si>
  <si>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</si>
  <si>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</si>
  <si>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</si>
  <si>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</si>
  <si>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</si>
  <si>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</si>
  <si>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</si>
  <si>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</si>
  <si>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</si>
  <si>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</si>
  <si>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</si>
  <si>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</si>
  <si>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</si>
  <si>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</si>
  <si>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</si>
  <si>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</si>
  <si>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</si>
  <si>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</si>
  <si>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</si>
  <si>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</si>
  <si>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</si>
  <si>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</si>
  <si>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</si>
  <si>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</si>
  <si>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</si>
  <si>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</si>
  <si>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</si>
  <si>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</si>
  <si>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</si>
  <si>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</si>
  <si>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</si>
  <si>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</si>
  <si>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</si>
  <si>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</si>
  <si>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</si>
  <si>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</si>
  <si>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</si>
  <si>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</si>
  <si>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</si>
  <si>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</si>
  <si>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</si>
  <si>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</si>
  <si>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</si>
  <si>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</si>
  <si>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</si>
  <si>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</si>
  <si>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</si>
  <si>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</si>
  <si>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</si>
  <si>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</si>
  <si>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</si>
  <si>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</si>
  <si>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</si>
  <si>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</si>
  <si>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</si>
  <si>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</si>
  <si>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</si>
  <si>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</si>
  <si>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</si>
  <si>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</si>
  <si>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</si>
  <si>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</si>
  <si>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</si>
  <si>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</si>
  <si>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</si>
  <si>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</si>
  <si>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</si>
  <si>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</si>
  <si>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</si>
  <si>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</si>
  <si>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</si>
  <si>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</si>
  <si>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</si>
  <si>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</si>
  <si>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</si>
  <si>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</si>
  <si>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</si>
  <si>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</si>
  <si>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</si>
  <si>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</si>
  <si>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</si>
  <si>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</si>
  <si>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</si>
  <si>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</si>
  <si>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</si>
  <si>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</si>
  <si>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</si>
  <si>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</si>
  <si>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</si>
  <si>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</si>
  <si>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</si>
  <si>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</si>
  <si>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</si>
  <si>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</si>
  <si>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</si>
  <si>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</si>
  <si>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</si>
  <si>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</si>
  <si>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</si>
  <si>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</si>
  <si>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</si>
  <si>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</si>
  <si>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</si>
  <si>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</si>
  <si>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</si>
  <si>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</si>
  <si>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</si>
  <si>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</si>
  <si>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</si>
  <si>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</si>
  <si>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</si>
  <si>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</si>
  <si>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</si>
  <si>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</si>
  <si>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</si>
  <si>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</si>
  <si>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</si>
  <si>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</si>
  <si>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</si>
  <si>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</si>
  <si>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</si>
  <si>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</si>
  <si>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</si>
  <si>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</si>
  <si>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</si>
  <si>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</si>
  <si>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</si>
  <si>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</si>
  <si>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</si>
  <si>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</si>
  <si>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</si>
  <si>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</si>
  <si>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</si>
  <si>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</si>
  <si>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</si>
  <si>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</si>
  <si>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</si>
  <si>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</si>
  <si>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</si>
  <si>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</si>
  <si>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</si>
  <si>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</si>
  <si>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</si>
  <si>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</si>
  <si>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</si>
  <si>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</si>
  <si>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</si>
  <si>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</si>
  <si>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</si>
  <si>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</si>
  <si>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</si>
  <si>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</si>
  <si>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</si>
  <si>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</si>
  <si>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</si>
  <si>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</si>
  <si>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</si>
  <si>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</si>
  <si>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</si>
  <si>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</si>
  <si>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</si>
  <si>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</si>
  <si>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</si>
  <si>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</si>
  <si>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</si>
  <si>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</si>
  <si>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</si>
  <si>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</si>
  <si>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</si>
  <si>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</si>
  <si>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</si>
  <si>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</si>
  <si>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</si>
  <si>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</si>
  <si>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</si>
  <si>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</si>
  <si>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</si>
  <si>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</si>
  <si>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</si>
  <si>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</si>
  <si>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</si>
  <si>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</si>
  <si>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</si>
  <si>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</si>
  <si>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</si>
  <si>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</si>
  <si>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</si>
  <si>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</si>
  <si>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</si>
  <si>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</si>
  <si>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</si>
  <si>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</si>
  <si>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</si>
  <si>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</si>
  <si>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</si>
  <si>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</si>
  <si>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</si>
  <si>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</si>
  <si>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</si>
  <si>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</si>
  <si>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</si>
  <si>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</si>
  <si>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</si>
  <si>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</si>
  <si>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</si>
  <si>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</si>
  <si>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</si>
  <si>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</si>
  <si>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</si>
  <si>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</si>
  <si>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</si>
  <si>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</si>
  <si>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</si>
  <si>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</si>
  <si>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</si>
  <si>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</si>
  <si>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</si>
  <si>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</si>
  <si>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</si>
  <si>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</si>
  <si>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</si>
  <si>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</si>
  <si>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</si>
  <si>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</si>
  <si>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</si>
  <si>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</si>
  <si>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</si>
  <si>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</si>
  <si>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</si>
  <si>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</si>
  <si>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</si>
  <si>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</si>
  <si>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</si>
  <si>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</si>
  <si>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</si>
  <si>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</si>
  <si>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</si>
  <si>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</si>
  <si>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</si>
  <si>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</si>
  <si>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</si>
  <si>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</si>
  <si>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</si>
  <si>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</si>
  <si>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</si>
  <si>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</si>
  <si>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</si>
  <si>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</si>
  <si>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</si>
  <si>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</si>
  <si>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</si>
  <si>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</si>
  <si>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</si>
  <si>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</si>
  <si>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</si>
  <si>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</si>
  <si>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</si>
  <si>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</si>
  <si>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</si>
  <si>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</si>
  <si>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</si>
  <si>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</si>
  <si>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</si>
  <si>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</si>
  <si>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</si>
  <si>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</si>
  <si>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</si>
  <si>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</si>
  <si>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</si>
  <si>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</si>
  <si>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</si>
  <si>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</si>
  <si>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</si>
  <si>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</si>
  <si>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</si>
  <si>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</si>
  <si>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</si>
  <si>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</si>
  <si>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</si>
  <si>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</si>
  <si>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</si>
  <si>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</si>
  <si>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</si>
  <si>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</si>
  <si>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</si>
  <si>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</si>
  <si>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</si>
  <si>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</si>
  <si>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</si>
  <si>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</si>
  <si>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</si>
  <si>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</si>
  <si>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</si>
  <si>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</si>
  <si>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</si>
  <si>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</si>
  <si>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</si>
  <si>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</si>
  <si>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</si>
  <si>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</si>
  <si>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</si>
  <si>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</si>
  <si>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</si>
  <si>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</si>
  <si>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</si>
  <si>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</si>
  <si>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</si>
  <si>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</si>
  <si>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</si>
  <si>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</si>
  <si>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</si>
  <si>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</si>
  <si>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</si>
  <si>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</si>
  <si>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</si>
  <si>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</si>
  <si>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</si>
  <si>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</si>
  <si>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</si>
  <si>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</si>
  <si>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</si>
  <si>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</si>
  <si>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</si>
  <si>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</si>
  <si>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</si>
  <si>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</si>
  <si>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</si>
  <si>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</si>
  <si>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</si>
  <si>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</si>
  <si>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</si>
  <si>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</si>
  <si>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</si>
  <si>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</si>
  <si>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</si>
  <si>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</si>
  <si>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</si>
  <si>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</si>
  <si>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</si>
  <si>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</si>
  <si>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</si>
  <si>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</si>
  <si>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</si>
  <si>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</si>
  <si>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</si>
  <si>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</si>
  <si>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</si>
  <si>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</si>
  <si>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</si>
  <si>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</si>
  <si>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</si>
  <si>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</si>
  <si>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</si>
  <si>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</si>
  <si>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</si>
  <si>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</si>
  <si>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</si>
  <si>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</si>
  <si>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</si>
  <si>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</si>
  <si>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</si>
  <si>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</si>
  <si>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</si>
  <si>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</si>
  <si>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</si>
  <si>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</si>
  <si>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</si>
  <si>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</si>
  <si>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</si>
  <si>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</si>
  <si>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</si>
  <si>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</si>
  <si>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</si>
  <si>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</si>
  <si>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</si>
  <si>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</si>
  <si>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</si>
  <si>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</si>
  <si>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</si>
  <si>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</si>
  <si>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</si>
  <si>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</si>
  <si>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</si>
  <si>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</si>
  <si>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</si>
  <si>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</si>
  <si>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</si>
  <si>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</si>
  <si>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</si>
  <si>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</si>
  <si>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</si>
  <si>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</si>
  <si>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</si>
  <si>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</si>
  <si>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</si>
  <si>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</si>
  <si>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</si>
  <si>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</si>
  <si>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</si>
  <si>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</si>
  <si>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</si>
  <si>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</si>
  <si>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</si>
  <si>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</si>
  <si>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</si>
  <si>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</si>
  <si>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</si>
  <si>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</si>
  <si>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</si>
  <si>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</si>
  <si>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</si>
  <si>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</si>
  <si>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</si>
  <si>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</si>
  <si>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</si>
  <si>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</si>
  <si>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</si>
  <si>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</si>
  <si>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</si>
  <si>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</si>
  <si>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</si>
  <si>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</si>
  <si>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</si>
  <si>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</si>
  <si>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</si>
  <si>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</si>
  <si>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</si>
  <si>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</si>
  <si>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</si>
  <si>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</si>
  <si>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</si>
  <si>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</si>
  <si>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</si>
  <si>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</si>
  <si>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</si>
  <si>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</si>
  <si>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</si>
  <si>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</si>
  <si>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</si>
  <si>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</si>
  <si>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</si>
  <si>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</si>
  <si>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</si>
  <si>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</si>
  <si>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</si>
  <si>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</si>
  <si>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</si>
  <si>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</si>
  <si>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</si>
  <si>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</si>
  <si>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</si>
  <si>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</si>
  <si>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</si>
  <si>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</si>
  <si>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</si>
  <si>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</si>
  <si>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</si>
  <si>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</si>
  <si>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</si>
  <si>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</si>
  <si>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</si>
  <si>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</si>
  <si>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</si>
  <si>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</si>
  <si>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</si>
  <si>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</si>
  <si>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</si>
  <si>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</si>
  <si>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</si>
  <si>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</si>
  <si>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</si>
  <si>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</si>
  <si>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</si>
  <si>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</si>
  <si>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</si>
  <si>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</si>
  <si>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</si>
  <si>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</si>
  <si>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</si>
  <si>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</si>
  <si>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</si>
  <si>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</si>
  <si>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</si>
  <si>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</si>
  <si>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</si>
  <si>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</si>
  <si>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</si>
  <si>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</si>
  <si>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</si>
  <si>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</si>
  <si>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</si>
  <si>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</si>
  <si>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</si>
  <si>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</si>
  <si>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</si>
  <si>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</si>
  <si>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</si>
  <si>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</si>
  <si>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</si>
  <si>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</si>
  <si>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</si>
  <si>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</si>
  <si>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</si>
  <si>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</si>
  <si>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</si>
  <si>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</si>
  <si>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</si>
  <si>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</si>
  <si>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</si>
  <si>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</si>
  <si>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</si>
  <si>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</si>
  <si>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</si>
  <si>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</si>
  <si>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</si>
  <si>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</si>
  <si>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</si>
  <si>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</si>
  <si>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</si>
  <si>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</si>
  <si>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</si>
  <si>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</si>
  <si>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</si>
  <si>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</si>
  <si>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</si>
  <si>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</si>
  <si>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</si>
  <si>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</si>
  <si>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</si>
  <si>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</si>
  <si>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</si>
  <si>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</si>
  <si>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</si>
  <si>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</si>
  <si>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</si>
  <si>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</si>
  <si>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</si>
  <si>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</si>
  <si>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</si>
  <si>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</si>
  <si>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</si>
  <si>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</si>
  <si>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</si>
  <si>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</si>
  <si>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</si>
  <si>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</si>
  <si>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</si>
  <si>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</si>
  <si>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</si>
  <si>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</si>
  <si>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</si>
  <si>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</si>
  <si>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</si>
  <si>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</si>
  <si>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</si>
  <si>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</si>
  <si>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</si>
  <si>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</si>
  <si>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</si>
  <si>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</si>
  <si>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</si>
  <si>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</si>
  <si>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</si>
  <si>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</si>
  <si>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</si>
  <si>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</si>
  <si>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</si>
  <si>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</si>
  <si>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</si>
  <si>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</si>
  <si>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</si>
  <si>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</si>
  <si>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</si>
  <si>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</si>
  <si>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</si>
  <si>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</si>
  <si>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</si>
  <si>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</si>
  <si>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</si>
  <si>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</si>
  <si>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</si>
  <si>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</si>
  <si>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</si>
  <si>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</si>
  <si>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</si>
  <si>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</si>
  <si>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</si>
  <si>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</si>
  <si>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</si>
  <si>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</si>
  <si>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</si>
  <si>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</si>
  <si>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</si>
  <si>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</si>
  <si>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</si>
  <si>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</si>
  <si>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</si>
  <si>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</si>
  <si>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</si>
  <si>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</si>
  <si>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</si>
  <si>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</si>
  <si>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</si>
  <si>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</si>
  <si>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</si>
  <si>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</si>
  <si>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</si>
  <si>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</si>
  <si>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</si>
  <si>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</si>
  <si>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</si>
  <si>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</si>
  <si>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</si>
  <si>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</si>
  <si>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</si>
  <si>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</si>
  <si>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</si>
  <si>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</si>
  <si>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</si>
  <si>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</si>
  <si>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</si>
  <si>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</si>
  <si>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</si>
  <si>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</si>
  <si>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</si>
  <si>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</si>
  <si>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</si>
  <si>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</si>
  <si>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</si>
  <si>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</si>
  <si>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</si>
  <si>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</si>
  <si>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</si>
  <si>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</si>
  <si>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</si>
  <si>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</si>
  <si>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</si>
  <si>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</si>
  <si>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</si>
  <si>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</si>
  <si>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</si>
  <si>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</si>
  <si>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</si>
  <si>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</si>
  <si>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</si>
  <si>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</si>
  <si>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</si>
  <si>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</si>
  <si>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</si>
  <si>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</si>
  <si>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</si>
  <si>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</si>
  <si>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</si>
  <si>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</si>
  <si>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</si>
  <si>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</si>
  <si>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</si>
  <si>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</si>
  <si>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</si>
  <si>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</si>
  <si>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</si>
  <si>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</si>
  <si>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</si>
  <si>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</si>
  <si>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</si>
  <si>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</si>
  <si>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</si>
  <si>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</si>
  <si>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</si>
  <si>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</si>
  <si>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</si>
  <si>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</si>
  <si>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</si>
  <si>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</si>
  <si>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</si>
  <si>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</si>
  <si>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</si>
  <si>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</si>
  <si>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</si>
  <si>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</si>
  <si>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</si>
  <si>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</si>
  <si>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</si>
  <si>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</si>
  <si>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</si>
  <si>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</si>
  <si>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</si>
  <si>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</si>
  <si>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</si>
  <si>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</si>
  <si>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</si>
  <si>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</si>
  <si>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</si>
  <si>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</si>
  <si>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</si>
  <si>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</si>
  <si>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</si>
  <si>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</si>
  <si>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</si>
  <si>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</si>
  <si>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</si>
  <si>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</si>
  <si>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</si>
  <si>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</si>
  <si>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</si>
  <si>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</si>
  <si>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</si>
  <si>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</si>
  <si>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</si>
  <si>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</si>
  <si>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</si>
  <si>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</si>
  <si>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</si>
  <si>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</si>
  <si>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</si>
  <si>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</si>
  <si>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</si>
  <si>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</si>
  <si>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</si>
  <si>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</si>
  <si>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</si>
  <si>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</si>
  <si>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</si>
  <si>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</si>
  <si>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</si>
  <si>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</si>
  <si>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</si>
  <si>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</si>
  <si>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</si>
  <si>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</si>
  <si>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</si>
  <si>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</si>
  <si>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</si>
  <si>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</si>
  <si>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</si>
  <si>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</si>
  <si>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</si>
  <si>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</si>
  <si>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</si>
  <si>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</si>
  <si>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</si>
  <si>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</si>
  <si>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</si>
  <si>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</si>
  <si>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</si>
  <si>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</si>
  <si>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</si>
  <si>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</si>
  <si>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</si>
  <si>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</si>
  <si>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</si>
  <si>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</si>
  <si>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</si>
  <si>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</si>
  <si>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</si>
  <si>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</si>
  <si>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</si>
  <si>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</si>
  <si>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</si>
  <si>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</si>
  <si>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</si>
  <si>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</si>
  <si>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</si>
  <si>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</si>
  <si>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</si>
  <si>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</si>
  <si>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</si>
  <si>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</si>
  <si>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</si>
  <si>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</si>
  <si>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</si>
  <si>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</si>
  <si>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</si>
  <si>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</si>
  <si>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</si>
  <si>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</si>
  <si>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</si>
  <si>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</si>
  <si>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</si>
  <si>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</si>
  <si>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</si>
  <si>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</si>
  <si>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</si>
  <si>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</si>
  <si>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</si>
  <si>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</si>
  <si>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</si>
  <si>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</si>
  <si>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</si>
  <si>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</si>
  <si>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</si>
  <si>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</si>
  <si>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</si>
  <si>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</si>
  <si>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</si>
  <si>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</si>
  <si>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</si>
  <si>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</si>
  <si>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</si>
  <si>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</si>
  <si>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</si>
  <si>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</si>
  <si>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</si>
  <si>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</si>
  <si>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</si>
  <si>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</si>
  <si>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</si>
  <si>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</si>
  <si>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</si>
  <si>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</si>
  <si>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</si>
  <si>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</si>
  <si>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</si>
  <si>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</si>
  <si>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</si>
  <si>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</si>
  <si>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</si>
  <si>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</si>
  <si>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</si>
  <si>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</si>
  <si>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</si>
  <si>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</si>
  <si>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</si>
  <si>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</si>
  <si>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</si>
  <si>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</si>
  <si>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</si>
  <si>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</si>
  <si>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</si>
  <si>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</si>
  <si>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</si>
  <si>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</si>
  <si>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</si>
  <si>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</si>
  <si>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</si>
  <si>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</si>
  <si>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</si>
  <si>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</si>
  <si>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</si>
  <si>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</si>
  <si>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</si>
  <si>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</si>
  <si>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</si>
  <si>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</si>
  <si>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</si>
  <si>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</si>
  <si>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</si>
  <si>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</si>
  <si>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</si>
  <si>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</si>
  <si>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</si>
  <si>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</si>
  <si>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</si>
  <si>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</si>
  <si>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</si>
  <si>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</si>
  <si>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</si>
  <si>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</si>
  <si>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</si>
  <si>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</si>
  <si>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</si>
  <si>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</si>
  <si>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</si>
  <si>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</si>
  <si>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</si>
  <si>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</si>
  <si>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</si>
  <si>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</si>
  <si>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</si>
  <si>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</si>
  <si>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</si>
  <si>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</si>
  <si>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</si>
  <si>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</si>
  <si>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</si>
  <si>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</si>
  <si>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</si>
  <si>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</si>
  <si>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</si>
  <si>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</si>
  <si>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</si>
  <si>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</si>
  <si>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</si>
  <si>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</si>
  <si>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</si>
  <si>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</si>
  <si>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</si>
  <si>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</si>
  <si>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</si>
  <si>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</si>
  <si>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</si>
  <si>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</si>
  <si>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</si>
  <si>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</si>
  <si>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</si>
  <si>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</si>
  <si>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</si>
  <si>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</si>
  <si>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</si>
  <si>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</si>
  <si>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</si>
  <si>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</si>
  <si>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</si>
  <si>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</si>
  <si>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</si>
  <si>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</si>
  <si>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</si>
  <si>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</si>
  <si>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</si>
  <si>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</si>
  <si>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</si>
  <si>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</si>
  <si>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</si>
  <si>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</si>
  <si>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</si>
  <si>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</si>
  <si>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</si>
  <si>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</si>
  <si>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</si>
  <si>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</si>
  <si>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</si>
  <si>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</si>
  <si>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</si>
  <si>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</si>
  <si>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</si>
  <si>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</si>
  <si>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</si>
  <si>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</si>
  <si>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</si>
  <si>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</si>
  <si>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</si>
  <si>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</si>
  <si>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</si>
  <si>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</si>
  <si>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</si>
  <si>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</si>
  <si>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</si>
  <si>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</si>
  <si>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</si>
  <si>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</si>
  <si>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</si>
  <si>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</si>
  <si>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</si>
  <si>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</si>
  <si>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</si>
  <si>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</si>
  <si>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</si>
  <si>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</si>
  <si>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</si>
  <si>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</si>
  <si>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</si>
  <si>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</si>
  <si>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</si>
  <si>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</si>
  <si>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</si>
  <si>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</si>
  <si>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</si>
  <si>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</si>
  <si>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</si>
  <si>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</si>
  <si>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</si>
  <si>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</si>
  <si>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</si>
  <si>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</si>
  <si>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</si>
  <si>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</si>
  <si>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</si>
  <si>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</si>
  <si>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</si>
  <si>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</si>
  <si>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</si>
  <si>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</si>
  <si>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</si>
  <si>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</si>
  <si>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</si>
  <si>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</si>
  <si>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</si>
  <si>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</si>
  <si>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</si>
  <si>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</si>
  <si>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</si>
  <si>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</si>
  <si>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</si>
  <si>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</si>
  <si>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</si>
  <si>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</si>
  <si>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</si>
  <si>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</si>
  <si>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</si>
  <si>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</si>
  <si>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</si>
  <si>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</si>
  <si>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</si>
  <si>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</si>
  <si>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</si>
  <si>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</si>
  <si>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</si>
  <si>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</si>
  <si>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</si>
  <si>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</si>
  <si>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</si>
  <si>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</si>
  <si>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</si>
  <si>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</si>
  <si>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</si>
  <si>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</si>
  <si>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</si>
  <si>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</si>
  <si>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</si>
  <si>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</si>
  <si>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</si>
  <si>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</si>
  <si>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</si>
  <si>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</si>
  <si>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</si>
  <si>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</si>
  <si>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</si>
  <si>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</si>
  <si>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</si>
  <si>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</si>
  <si>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</si>
  <si>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</si>
  <si>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</si>
  <si>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</si>
  <si>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</si>
  <si>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</si>
  <si>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</si>
  <si>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</si>
  <si>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</si>
  <si>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</si>
  <si>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</si>
  <si>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</si>
  <si>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</si>
  <si>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</si>
  <si>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</si>
  <si>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</si>
  <si>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</si>
  <si>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</si>
  <si>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</si>
  <si>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</si>
  <si>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</si>
  <si>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</si>
  <si>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</si>
  <si>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</si>
  <si>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</si>
  <si>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</si>
  <si>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</si>
  <si>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</si>
  <si>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</si>
  <si>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</si>
  <si>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</si>
  <si>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</si>
  <si>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</si>
  <si>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</si>
  <si>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</si>
  <si>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</si>
  <si>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</si>
  <si>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</si>
  <si>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</si>
  <si>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</si>
  <si>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</si>
  <si>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</si>
  <si>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</si>
  <si>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</si>
  <si>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</si>
  <si>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</si>
  <si>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</si>
  <si>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</si>
  <si>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</si>
  <si>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</si>
  <si>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</si>
  <si>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</si>
  <si>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</si>
  <si>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</si>
  <si>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</si>
  <si>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</si>
  <si>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</si>
  <si>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</si>
  <si>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</si>
  <si>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</si>
  <si>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</si>
  <si>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</si>
  <si>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</si>
  <si>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</si>
  <si>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</si>
  <si>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</si>
  <si>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</si>
  <si>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</si>
  <si>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</si>
  <si>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</si>
  <si>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</si>
  <si>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</si>
  <si>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</si>
  <si>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</si>
  <si>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</si>
  <si>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</si>
  <si>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</si>
  <si>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</si>
  <si>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</si>
  <si>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</si>
  <si>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</si>
  <si>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</si>
  <si>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</si>
  <si>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</si>
  <si>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</si>
  <si>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</si>
  <si>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</si>
  <si>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</si>
  <si>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</si>
  <si>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</si>
  <si>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</si>
  <si>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</si>
  <si>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</si>
  <si>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</si>
  <si>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</si>
  <si>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</si>
  <si>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</si>
  <si>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</si>
  <si>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</si>
  <si>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</si>
  <si>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</si>
  <si>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</si>
  <si>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</si>
  <si>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</si>
  <si>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</si>
  <si>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</si>
  <si>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</si>
  <si>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</si>
  <si>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</si>
  <si>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</si>
  <si>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</si>
  <si>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</si>
  <si>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</si>
  <si>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</si>
  <si>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</si>
  <si>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</si>
  <si>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</si>
  <si>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</si>
  <si>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</si>
  <si>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</si>
  <si>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</si>
  <si>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</si>
  <si>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</si>
  <si>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</si>
  <si>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</si>
  <si>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</si>
  <si>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</si>
  <si>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</si>
  <si>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</si>
  <si>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</si>
  <si>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</si>
  <si>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</si>
  <si>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</si>
  <si>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</si>
  <si>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</si>
  <si>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</si>
  <si>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</si>
  <si>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</si>
  <si>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</si>
  <si>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</si>
  <si>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</si>
  <si>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</si>
  <si>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</si>
  <si>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</si>
  <si>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</si>
  <si>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</si>
  <si>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</si>
  <si>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</si>
  <si>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</si>
  <si>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</si>
  <si>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</si>
  <si>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</si>
  <si>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</si>
  <si>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</si>
  <si>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</si>
  <si>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</si>
  <si>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</si>
  <si>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</si>
  <si>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</si>
  <si>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</si>
  <si>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</si>
  <si>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</si>
  <si>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</si>
  <si>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</si>
  <si>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</si>
  <si>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</si>
  <si>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</si>
  <si>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</si>
  <si>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</si>
  <si>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</si>
  <si>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</si>
  <si>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</si>
  <si>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</si>
  <si>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</si>
  <si>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</si>
  <si>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</si>
  <si>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</si>
  <si>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</si>
  <si>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</si>
  <si>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</si>
  <si>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</si>
  <si>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</si>
  <si>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</si>
  <si>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</si>
  <si>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</si>
  <si>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</si>
  <si>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</si>
  <si>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</si>
  <si>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</si>
  <si>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</si>
  <si>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</si>
  <si>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</si>
  <si>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</si>
  <si>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</si>
  <si>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</si>
  <si>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</si>
  <si>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</si>
  <si>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</si>
  <si>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</si>
  <si>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</si>
  <si>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</si>
  <si>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</si>
  <si>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</si>
  <si>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</si>
  <si>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</si>
  <si>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</si>
  <si>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</si>
  <si>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</si>
  <si>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</si>
  <si>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</si>
  <si>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</si>
  <si>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</si>
  <si>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</si>
  <si>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</si>
  <si>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</si>
  <si>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</si>
  <si>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</si>
  <si>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</si>
  <si>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</si>
  <si>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</si>
  <si>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</si>
  <si>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</si>
  <si>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</si>
  <si>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</si>
  <si>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</si>
  <si>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</si>
  <si>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</si>
  <si>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</si>
  <si>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</si>
  <si>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</si>
  <si>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</si>
  <si>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</si>
  <si>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</si>
  <si>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</si>
  <si>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</si>
  <si>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</si>
  <si>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</si>
  <si>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</si>
  <si>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</si>
  <si>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</si>
  <si>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</si>
  <si>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</si>
  <si>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</si>
  <si>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</si>
  <si>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</si>
  <si>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</si>
  <si>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</si>
  <si>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</si>
  <si>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</si>
  <si>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</si>
  <si>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</si>
  <si>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</si>
  <si>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</si>
  <si>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</si>
  <si>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</si>
  <si>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</si>
  <si>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</si>
  <si>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</si>
  <si>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</si>
  <si>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</si>
  <si>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</si>
  <si>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</si>
  <si>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</si>
  <si>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</si>
  <si>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</si>
  <si>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</si>
  <si>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</si>
  <si>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</si>
  <si>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</si>
  <si>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</si>
  <si>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</si>
  <si>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</si>
  <si>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</si>
  <si>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</si>
  <si>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</si>
  <si>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</si>
  <si>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</si>
  <si>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</si>
  <si>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</si>
  <si>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</si>
  <si>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</si>
  <si>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</si>
  <si>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</si>
  <si>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</si>
  <si>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</si>
  <si>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</si>
  <si>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</si>
  <si>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</si>
  <si>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</si>
  <si>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</si>
  <si>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</si>
  <si>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</si>
  <si>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</si>
  <si>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</si>
  <si>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</si>
  <si>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</si>
  <si>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</si>
  <si>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</si>
  <si>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</si>
  <si>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</si>
  <si>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</si>
  <si>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</si>
  <si>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</si>
  <si>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</si>
  <si>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</si>
  <si>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</si>
  <si>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</si>
  <si>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</si>
  <si>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</si>
  <si>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</si>
  <si>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</si>
  <si>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</si>
  <si>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</si>
  <si>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</si>
  <si>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</si>
  <si>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</si>
  <si>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</si>
  <si>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</si>
  <si>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</si>
  <si>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</si>
  <si>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</si>
  <si>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</si>
  <si>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</si>
  <si>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</si>
  <si>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</si>
  <si>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</si>
  <si>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</si>
  <si>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</si>
  <si>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</si>
  <si>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</si>
  <si>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</si>
  <si>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</si>
  <si>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</si>
  <si>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</si>
  <si>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</si>
  <si>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</si>
  <si>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</si>
  <si>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</si>
  <si>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</si>
  <si>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</si>
  <si>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</si>
  <si>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</si>
  <si>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</si>
  <si>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</si>
  <si>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</si>
  <si>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</si>
  <si>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</si>
  <si>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</si>
  <si>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</si>
  <si>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</si>
  <si>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</si>
  <si>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</si>
  <si>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</si>
  <si>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</si>
  <si>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</si>
  <si>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</si>
  <si>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</si>
  <si>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</si>
  <si>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</si>
  <si>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</si>
  <si>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</si>
  <si>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</si>
  <si>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</si>
  <si>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</si>
  <si>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</si>
  <si>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</si>
  <si>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</si>
  <si>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</si>
  <si>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</si>
  <si>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</si>
  <si>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</si>
  <si>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</si>
  <si>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</si>
  <si>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</si>
  <si>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</si>
  <si>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</si>
  <si>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</si>
  <si>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</si>
  <si>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</si>
  <si>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</si>
  <si>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</si>
  <si>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</si>
  <si>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</si>
  <si>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</si>
  <si>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</si>
  <si>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</si>
  <si>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</si>
  <si>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</si>
  <si>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</si>
  <si>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</si>
  <si>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</si>
  <si>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</si>
  <si>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</si>
  <si>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</si>
  <si>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</si>
  <si>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</si>
  <si>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</si>
  <si>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</si>
  <si>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</si>
  <si>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</si>
  <si>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</si>
  <si>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</si>
  <si>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</si>
  <si>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</si>
  <si>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</si>
  <si>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</si>
  <si>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</si>
  <si>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</si>
  <si>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</si>
  <si>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</si>
  <si>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</si>
  <si>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</si>
  <si>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</si>
  <si>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</si>
  <si>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</si>
  <si>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</si>
  <si>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</si>
  <si>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</si>
  <si>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</si>
  <si>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</si>
  <si>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</si>
  <si>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</si>
  <si>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</si>
  <si>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</si>
  <si>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</si>
  <si>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</si>
  <si>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</si>
  <si>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</si>
  <si>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</si>
  <si>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</si>
  <si>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</si>
  <si>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</si>
  <si>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</si>
  <si>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</si>
  <si>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</si>
  <si>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</si>
  <si>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</si>
  <si>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</si>
  <si>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</si>
  <si>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</si>
  <si>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</si>
  <si>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</si>
  <si>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</si>
  <si>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</si>
  <si>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</si>
  <si>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</si>
  <si>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</si>
  <si>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</si>
  <si>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</si>
  <si>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</si>
  <si>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</si>
  <si>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</si>
  <si>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</si>
  <si>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</si>
  <si>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</si>
  <si>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</si>
  <si>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</si>
  <si>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</si>
  <si>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</si>
  <si>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</si>
  <si>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</si>
  <si>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</si>
  <si>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</si>
  <si>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</si>
  <si>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</si>
  <si>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</si>
  <si>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</si>
  <si>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</si>
  <si>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</si>
  <si>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</si>
  <si>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</si>
  <si>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</si>
  <si>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</si>
  <si>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</si>
  <si>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</si>
  <si>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</si>
  <si>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</si>
  <si>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</si>
  <si>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</si>
  <si>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</si>
  <si>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</si>
  <si>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</si>
  <si>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</si>
  <si>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</si>
  <si>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</si>
  <si>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</si>
  <si>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</si>
  <si>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</si>
  <si>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</si>
  <si>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</si>
  <si>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</si>
  <si>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</si>
  <si>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</si>
  <si>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</si>
  <si>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</si>
  <si>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</si>
  <si>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</si>
  <si>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</si>
  <si>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</si>
  <si>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</si>
  <si>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</si>
  <si>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</si>
  <si>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</si>
  <si>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</si>
  <si>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</si>
  <si>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</si>
  <si>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</si>
  <si>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</si>
  <si>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</si>
  <si>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</si>
  <si>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</si>
  <si>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</si>
  <si>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</si>
  <si>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</si>
  <si>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</si>
  <si>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</si>
  <si>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</si>
  <si>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</si>
  <si>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</si>
  <si>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</si>
  <si>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</si>
  <si>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</si>
  <si>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</si>
  <si>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</si>
  <si>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</si>
  <si>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</si>
  <si>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</si>
  <si>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</si>
  <si>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</si>
  <si>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</si>
  <si>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</si>
  <si>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</si>
  <si>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</si>
  <si>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</si>
  <si>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</si>
  <si>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</si>
  <si>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</si>
  <si>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</si>
  <si>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</si>
  <si>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</si>
  <si>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</si>
  <si>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</si>
  <si>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</si>
  <si>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</si>
  <si>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</si>
  <si>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</si>
  <si>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</si>
  <si>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</si>
  <si>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</si>
  <si>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</si>
  <si>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</si>
  <si>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</si>
  <si>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</si>
  <si>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</si>
  <si>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</si>
  <si>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</si>
  <si>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</si>
  <si>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</si>
  <si>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</si>
  <si>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</si>
  <si>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</si>
  <si>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</si>
  <si>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</si>
  <si>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</si>
  <si>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</si>
  <si>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</si>
  <si>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</si>
  <si>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</si>
  <si>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</si>
  <si>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</si>
  <si>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</si>
  <si>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</si>
  <si>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</si>
  <si>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</si>
  <si>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</si>
  <si>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</si>
  <si>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</si>
  <si>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</si>
  <si>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</si>
  <si>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</si>
  <si>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</si>
  <si>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</si>
  <si>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</si>
  <si>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</si>
  <si>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</si>
  <si>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</si>
  <si>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</si>
  <si>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</si>
  <si>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</si>
  <si>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</si>
  <si>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</si>
  <si>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</si>
  <si>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</si>
  <si>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</si>
  <si>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</si>
  <si>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</si>
  <si>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</si>
  <si>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</si>
  <si>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</si>
  <si>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</si>
  <si>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</si>
  <si>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</si>
  <si>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</si>
  <si>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</si>
  <si>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</si>
  <si>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</si>
  <si>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</si>
  <si>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</si>
  <si>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</si>
  <si>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</si>
  <si>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</si>
  <si>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</si>
  <si>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</si>
  <si>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</si>
  <si>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</si>
  <si>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</si>
  <si>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</si>
  <si>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</si>
  <si>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</si>
  <si>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</si>
  <si>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</si>
  <si>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</si>
  <si>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</si>
  <si>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</si>
  <si>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</si>
  <si>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</si>
  <si>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</si>
  <si>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</si>
  <si>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</si>
  <si>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</si>
  <si>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</si>
  <si>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</si>
  <si>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</si>
  <si>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</si>
  <si>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</si>
  <si>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</si>
  <si>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</si>
  <si>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</si>
  <si>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</si>
  <si>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</si>
  <si>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</si>
  <si>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</si>
  <si>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</si>
  <si>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</si>
  <si>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</si>
  <si>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</si>
  <si>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</si>
  <si>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</si>
  <si>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</si>
  <si>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</si>
  <si>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</si>
  <si>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</si>
  <si>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</si>
  <si>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</si>
  <si>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</si>
  <si>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</si>
  <si>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</si>
  <si>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</si>
  <si>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</si>
  <si>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</si>
  <si>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</si>
  <si>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</si>
  <si>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</si>
  <si>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</si>
  <si>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</si>
  <si>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</si>
  <si>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</si>
  <si>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</si>
  <si>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</si>
  <si>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</si>
  <si>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</si>
  <si>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</si>
  <si>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</si>
  <si>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</si>
  <si>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</si>
  <si>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</si>
  <si>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</si>
  <si>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</si>
  <si>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</si>
  <si>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</si>
  <si>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</si>
  <si>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</si>
  <si>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</si>
  <si>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</si>
  <si>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</si>
  <si>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</si>
  <si>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</si>
  <si>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</si>
  <si>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</si>
  <si>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</si>
  <si>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</si>
  <si>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</si>
  <si>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</si>
  <si>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</si>
  <si>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</si>
  <si>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</si>
  <si>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</si>
  <si>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</si>
  <si>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</si>
  <si>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</si>
  <si>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</si>
  <si>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</si>
  <si>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</si>
  <si>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</si>
  <si>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</si>
  <si>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</si>
  <si>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</si>
  <si>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</si>
  <si>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</si>
  <si>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</si>
  <si>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</si>
  <si>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</si>
  <si>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</si>
  <si>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</si>
  <si>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</si>
  <si>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</si>
  <si>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</si>
  <si>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</si>
  <si>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</si>
  <si>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</si>
  <si>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</si>
  <si>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</si>
  <si>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</si>
  <si>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</si>
  <si>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</si>
  <si>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</si>
  <si>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</si>
  <si>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</si>
  <si>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</si>
  <si>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</si>
  <si>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</si>
  <si>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</si>
  <si>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</si>
  <si>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</si>
  <si>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</si>
  <si>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</si>
  <si>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</si>
  <si>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</si>
  <si>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</si>
  <si>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</si>
  <si>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</si>
  <si>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</si>
  <si>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</si>
  <si>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</si>
  <si>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</si>
  <si>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</si>
  <si>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</si>
  <si>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</si>
  <si>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</si>
  <si>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</si>
  <si>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</si>
  <si>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</si>
  <si>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</si>
  <si>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</si>
  <si>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</si>
  <si>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</si>
  <si>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</si>
  <si>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</si>
  <si>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</si>
  <si>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</si>
  <si>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</si>
  <si>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</si>
  <si>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</si>
  <si>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</si>
  <si>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</si>
  <si>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</si>
  <si>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</si>
  <si>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</si>
  <si>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</si>
  <si>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</si>
  <si>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</si>
  <si>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</si>
  <si>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</si>
  <si>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</si>
  <si>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</si>
  <si>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</si>
  <si>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</si>
  <si>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</si>
  <si>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</si>
  <si>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</si>
  <si>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</si>
  <si>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</si>
  <si>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</si>
  <si>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</si>
  <si>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</si>
  <si>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</si>
  <si>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</si>
  <si>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</si>
  <si>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</si>
  <si>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</si>
  <si>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</si>
  <si>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</si>
  <si>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</si>
  <si>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</si>
  <si>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</si>
  <si>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</si>
  <si>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</si>
  <si>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</si>
  <si>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</si>
  <si>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</si>
  <si>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</si>
  <si>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</si>
  <si>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</si>
  <si>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</si>
  <si>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</si>
  <si>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</si>
  <si>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</si>
  <si>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</si>
  <si>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</si>
  <si>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</si>
  <si>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</si>
  <si>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</si>
  <si>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</si>
  <si>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</si>
  <si>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</si>
  <si>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</si>
  <si>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</si>
  <si>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</si>
  <si>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</si>
  <si>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</si>
  <si>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</si>
  <si>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</si>
  <si>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</si>
  <si>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</si>
  <si>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</si>
  <si>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</si>
  <si>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</si>
  <si>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</si>
  <si>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</si>
  <si>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</si>
  <si>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</si>
  <si>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</si>
  <si>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</si>
  <si>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</si>
  <si>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</si>
  <si>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</si>
  <si>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</si>
  <si>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</si>
  <si>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</si>
  <si>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</si>
  <si>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</si>
  <si>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</si>
  <si>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</si>
  <si>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</si>
  <si>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</si>
  <si>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</si>
  <si>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</si>
  <si>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</si>
  <si>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</si>
  <si>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</si>
  <si>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</si>
  <si>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</si>
  <si>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</si>
  <si>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</si>
  <si>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</si>
  <si>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</si>
  <si>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</si>
  <si>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</si>
  <si>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</si>
  <si>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</si>
  <si>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</si>
  <si>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</si>
  <si>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</si>
  <si>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</si>
  <si>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</si>
  <si>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</si>
  <si>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</si>
  <si>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</si>
  <si>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</si>
  <si>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</si>
  <si>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</si>
  <si>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</si>
  <si>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</si>
  <si>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</si>
  <si>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</si>
  <si>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</si>
  <si>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</si>
  <si>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</si>
  <si>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</si>
  <si>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</si>
  <si>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</si>
  <si>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</si>
  <si>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</si>
  <si>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</si>
  <si>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</si>
  <si>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</si>
  <si>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</si>
  <si>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</si>
  <si>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</si>
  <si>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</si>
  <si>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</si>
  <si>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</si>
  <si>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</si>
  <si>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</si>
  <si>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</si>
  <si>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</si>
  <si>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</si>
  <si>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</si>
  <si>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</si>
  <si>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</si>
  <si>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</si>
  <si>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</si>
  <si>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</si>
  <si>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</si>
  <si>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</si>
  <si>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</si>
  <si>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</si>
  <si>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</si>
  <si>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</si>
  <si>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</si>
  <si>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</si>
  <si>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</si>
  <si>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</si>
  <si>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</si>
  <si>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</si>
  <si>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</si>
  <si>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</si>
  <si>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</si>
  <si>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</si>
  <si>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</si>
  <si>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</si>
  <si>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</si>
  <si>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</si>
  <si>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</si>
  <si>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</si>
  <si>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</si>
  <si>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</si>
  <si>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</si>
  <si>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</si>
  <si>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</si>
  <si>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</si>
  <si>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</si>
  <si>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</si>
  <si>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</si>
  <si>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</si>
  <si>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</si>
  <si>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</si>
  <si>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</si>
  <si>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</si>
  <si>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</si>
  <si>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</si>
  <si>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</si>
  <si>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</si>
  <si>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</si>
  <si>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</si>
  <si>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</si>
  <si>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</si>
  <si>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</si>
  <si>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</si>
  <si>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</si>
  <si>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</si>
  <si>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</si>
  <si>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</si>
  <si>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</si>
  <si>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</si>
  <si>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</si>
  <si>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</si>
  <si>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</si>
  <si>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</si>
  <si>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</si>
  <si>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</si>
  <si>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</si>
  <si>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</si>
  <si>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</si>
  <si>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</si>
  <si>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</si>
  <si>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</si>
  <si>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</si>
  <si>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</si>
  <si>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</si>
  <si>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</si>
  <si>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</si>
  <si>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</si>
  <si>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</si>
  <si>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</si>
  <si>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</si>
  <si>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</si>
  <si>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</si>
  <si>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</si>
  <si>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</si>
  <si>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</si>
  <si>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</si>
  <si>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</si>
  <si>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</si>
  <si>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</si>
  <si>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</si>
  <si>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</si>
  <si>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</si>
  <si>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</si>
  <si>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</si>
  <si>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</si>
  <si>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</si>
  <si>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</si>
  <si>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</si>
  <si>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</si>
  <si>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</si>
  <si>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</si>
  <si>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</si>
  <si>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</si>
  <si>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</si>
  <si>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</si>
  <si>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</si>
  <si>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</si>
  <si>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</si>
  <si>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</si>
  <si>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</si>
  <si>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</si>
  <si>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</si>
  <si>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</si>
  <si>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</si>
  <si>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</si>
  <si>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</si>
  <si>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</si>
  <si>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</si>
  <si>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</si>
  <si>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</si>
  <si>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</si>
  <si>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</si>
  <si>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</si>
  <si>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</si>
  <si>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</si>
  <si>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</si>
  <si>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</si>
  <si>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</si>
  <si>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</si>
  <si>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</si>
  <si>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</si>
  <si>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</si>
  <si>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</si>
  <si>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</si>
  <si>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</si>
  <si>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</si>
  <si>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</si>
  <si>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</si>
  <si>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</si>
  <si>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</si>
  <si>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</si>
  <si>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</si>
  <si>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</si>
  <si>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</si>
  <si>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</si>
  <si>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</si>
  <si>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</si>
  <si>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</si>
  <si>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</si>
  <si>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</si>
  <si>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</si>
  <si>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</si>
  <si>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</si>
  <si>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</si>
  <si>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</si>
  <si>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</si>
  <si>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</si>
  <si>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</si>
  <si>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</si>
  <si>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</si>
  <si>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</si>
  <si>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</si>
  <si>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</si>
  <si>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</si>
  <si>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</si>
  <si>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</si>
  <si>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</si>
  <si>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</si>
  <si>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</si>
  <si>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</si>
  <si>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</si>
  <si>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</si>
  <si>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</si>
  <si>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</si>
  <si>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</si>
  <si>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</si>
  <si>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</si>
  <si>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</si>
  <si>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</si>
  <si>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</si>
  <si>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</si>
  <si>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</si>
  <si>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</si>
  <si>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</si>
  <si>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</si>
  <si>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</si>
  <si>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</si>
  <si>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</si>
  <si>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</si>
  <si>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</si>
  <si>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</si>
  <si>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</si>
  <si>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</si>
  <si>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</si>
  <si>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</si>
  <si>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</si>
  <si>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</si>
  <si>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</si>
  <si>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</si>
  <si>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</si>
  <si>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</si>
  <si>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</si>
  <si>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</si>
  <si>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</si>
  <si>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</si>
  <si>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</si>
  <si>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</si>
  <si>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</si>
  <si>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</si>
  <si>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</si>
  <si>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</si>
  <si>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</si>
  <si>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</si>
  <si>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</si>
  <si>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</si>
  <si>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</si>
  <si>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</si>
  <si>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</si>
  <si>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</si>
  <si>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</si>
  <si>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</si>
  <si>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</si>
  <si>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</si>
  <si>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</si>
  <si>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</si>
  <si>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</si>
  <si>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</si>
  <si>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</si>
  <si>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</si>
  <si>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</si>
  <si>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</si>
  <si>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</si>
  <si>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</si>
  <si>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</si>
  <si>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</si>
  <si>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</si>
  <si>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</si>
  <si>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</si>
  <si>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</si>
  <si>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</si>
  <si>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</si>
  <si>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</si>
  <si>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</si>
  <si>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</si>
  <si>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</si>
  <si>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</si>
  <si>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</si>
  <si>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</si>
  <si>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</si>
  <si>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</si>
  <si>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</si>
  <si>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</si>
  <si>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</si>
  <si>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</si>
  <si>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</si>
  <si>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</si>
  <si>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</si>
  <si>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</si>
  <si>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</si>
  <si>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</si>
  <si>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</si>
  <si>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</si>
  <si>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</si>
  <si>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</si>
  <si>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</si>
  <si>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</si>
  <si>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</si>
  <si>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</si>
  <si>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</si>
  <si>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</si>
  <si>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</si>
  <si>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</si>
  <si>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</si>
  <si>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</si>
  <si>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</si>
  <si>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</si>
  <si>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</si>
  <si>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</si>
  <si>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</si>
  <si>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</si>
  <si>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</si>
  <si>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</si>
  <si>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</si>
  <si>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</si>
  <si>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</si>
  <si>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</si>
  <si>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</si>
  <si>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</si>
  <si>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</si>
  <si>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</si>
  <si>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</si>
  <si>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</si>
  <si>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</si>
  <si>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</si>
  <si>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</si>
  <si>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</si>
  <si>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</si>
  <si>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</si>
  <si>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</si>
  <si>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</si>
  <si>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</si>
  <si>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</si>
  <si>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</si>
  <si>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</si>
  <si>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</si>
  <si>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</si>
  <si>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</si>
  <si>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</si>
  <si>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</si>
  <si>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</si>
  <si>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</si>
  <si>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</si>
  <si>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</si>
  <si>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</si>
  <si>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</si>
  <si>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</si>
  <si>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</si>
  <si>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</si>
  <si>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</si>
  <si>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</si>
  <si>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</si>
  <si>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</si>
  <si>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</si>
  <si>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</si>
  <si>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</si>
  <si>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</si>
  <si>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</si>
  <si>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</si>
  <si>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</si>
  <si>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</si>
  <si>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</si>
  <si>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</si>
  <si>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</si>
  <si>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</si>
  <si>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</si>
  <si>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</si>
  <si>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</si>
  <si>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</si>
  <si>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</si>
  <si>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</si>
  <si>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</si>
  <si>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</si>
  <si>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</si>
  <si>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</si>
  <si>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</si>
  <si>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</si>
  <si>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</si>
  <si>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</si>
  <si>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</si>
  <si>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</si>
  <si>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</si>
  <si>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</si>
  <si>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</si>
  <si>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</si>
  <si>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</si>
  <si>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</si>
  <si>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</si>
  <si>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</si>
  <si>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</si>
  <si>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</si>
  <si>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</si>
  <si>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</si>
  <si>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</si>
  <si>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</si>
  <si>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</si>
  <si>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</si>
  <si>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</si>
  <si>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</si>
  <si>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</si>
  <si>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</si>
  <si>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</si>
  <si>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</si>
  <si>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</si>
  <si>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</si>
  <si>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</si>
  <si>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</si>
  <si>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</si>
  <si>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</si>
  <si>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</si>
  <si>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</si>
  <si>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</si>
  <si>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</si>
  <si>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</si>
  <si>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</si>
  <si>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</si>
  <si>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</si>
  <si>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</si>
  <si>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</si>
  <si>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</si>
  <si>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</si>
  <si>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</si>
  <si>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</si>
  <si>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</si>
  <si>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</si>
  <si>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</si>
  <si>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</si>
  <si>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</si>
  <si>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</si>
  <si>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</si>
  <si>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</si>
  <si>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</si>
  <si>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</si>
  <si>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</si>
  <si>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</si>
  <si>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</si>
  <si>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</si>
  <si>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</si>
  <si>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</si>
  <si>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</si>
  <si>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</si>
  <si>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</si>
  <si>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</si>
  <si>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</si>
  <si>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</si>
  <si>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</si>
  <si>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</si>
  <si>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</si>
  <si>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</si>
  <si>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</si>
  <si>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</si>
  <si>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</si>
  <si>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</si>
  <si>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</si>
  <si>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</si>
  <si>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</si>
  <si>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</si>
  <si>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</si>
  <si>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</si>
  <si>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</si>
  <si>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</si>
  <si>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</si>
  <si>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</si>
  <si>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</si>
  <si>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</si>
  <si>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</si>
  <si>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</si>
  <si>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</si>
  <si>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</si>
  <si>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</si>
  <si>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</si>
  <si>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</si>
  <si>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</si>
  <si>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</si>
  <si>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</si>
  <si>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</si>
  <si>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</si>
  <si>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</si>
  <si>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</si>
  <si>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</si>
  <si>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</si>
  <si>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</si>
  <si>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</si>
  <si>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</si>
  <si>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</si>
  <si>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</si>
  <si>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</si>
  <si>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</si>
  <si>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</si>
  <si>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</si>
  <si>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</si>
  <si>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</si>
  <si>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</si>
  <si>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</si>
  <si>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</si>
  <si>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</si>
  <si>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</si>
  <si>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</si>
  <si>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</si>
  <si>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</si>
  <si>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</si>
  <si>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</si>
  <si>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</si>
  <si>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</si>
  <si>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</si>
  <si>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</si>
  <si>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</si>
  <si>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</si>
  <si>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</si>
  <si>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</si>
  <si>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</si>
  <si>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</si>
  <si>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</si>
  <si>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</si>
  <si>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</si>
  <si>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</si>
  <si>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</si>
  <si>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</si>
  <si>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</si>
  <si>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</si>
  <si>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</si>
  <si>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</si>
  <si>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</si>
  <si>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</si>
  <si>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</si>
  <si>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</si>
  <si>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</si>
  <si>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</si>
  <si>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</si>
  <si>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</si>
  <si>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</si>
  <si>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</si>
  <si>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</si>
  <si>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</si>
  <si>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</si>
  <si>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</si>
  <si>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</si>
  <si>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</si>
  <si>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</si>
  <si>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</si>
  <si>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</si>
  <si>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</si>
  <si>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</si>
  <si>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</si>
  <si>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</si>
  <si>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</si>
  <si>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</si>
  <si>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</si>
  <si>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</si>
  <si>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</si>
  <si>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</si>
  <si>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</si>
  <si>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</si>
  <si>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</si>
  <si>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</si>
  <si>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</si>
  <si>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</si>
  <si>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</si>
  <si>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</si>
  <si>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</si>
  <si>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</si>
  <si>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</si>
  <si>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</si>
  <si>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</si>
  <si>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</si>
  <si>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</si>
  <si>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</si>
  <si>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</si>
  <si>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</si>
  <si>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</si>
  <si>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</si>
  <si>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</si>
  <si>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</si>
  <si>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</si>
  <si>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</si>
  <si>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</si>
  <si>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</si>
  <si>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</si>
  <si>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</si>
  <si>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</si>
  <si>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</si>
  <si>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</si>
  <si>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</si>
  <si>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</si>
  <si>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</si>
  <si>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</si>
  <si>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</si>
  <si>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</si>
  <si>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</si>
  <si>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</si>
  <si>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</si>
  <si>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</si>
  <si>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</si>
  <si>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</si>
  <si>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</si>
  <si>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</si>
  <si>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</si>
  <si>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</si>
  <si>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</si>
  <si>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</si>
  <si>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</si>
  <si>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</si>
  <si>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</si>
  <si>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</si>
  <si>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</si>
  <si>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</si>
  <si>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</si>
  <si>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</si>
  <si>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</si>
  <si>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</si>
  <si>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</si>
  <si>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</si>
  <si>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</si>
  <si>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</si>
  <si>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</si>
  <si>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</si>
  <si>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</si>
  <si>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</si>
  <si>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</si>
  <si>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</si>
  <si>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</si>
  <si>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</si>
  <si>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</si>
  <si>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</si>
  <si>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</si>
  <si>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</si>
  <si>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</si>
  <si>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</si>
  <si>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</si>
  <si>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</si>
  <si>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</si>
  <si>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</si>
  <si>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</si>
  <si>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</si>
  <si>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</si>
  <si>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</si>
  <si>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</si>
  <si>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</si>
  <si>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</si>
  <si>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</si>
  <si>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</si>
  <si>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</si>
  <si>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</si>
  <si>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</si>
  <si>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</si>
  <si>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</si>
  <si>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</si>
  <si>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</si>
  <si>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</si>
  <si>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</si>
  <si>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</si>
  <si>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</si>
  <si>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</si>
  <si>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</si>
  <si>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</si>
  <si>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</si>
  <si>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</si>
  <si>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</si>
  <si>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</si>
  <si>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</si>
  <si>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</si>
  <si>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</si>
  <si>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</si>
  <si>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</si>
  <si>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</si>
  <si>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</si>
  <si>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</si>
  <si>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</si>
  <si>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</si>
  <si>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</si>
  <si>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</si>
  <si>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</si>
  <si>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</si>
  <si>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</si>
  <si>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</si>
  <si>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</si>
  <si>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</si>
  <si>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</si>
  <si>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</si>
  <si>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</si>
  <si>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</si>
  <si>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</si>
  <si>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</si>
  <si>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</si>
  <si>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</si>
  <si>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</si>
  <si>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</si>
  <si>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</si>
  <si>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</si>
  <si>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</si>
  <si>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</si>
  <si>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</si>
  <si>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</si>
  <si>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</si>
  <si>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</si>
  <si>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</si>
  <si>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</si>
  <si>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</si>
  <si>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</si>
  <si>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</si>
  <si>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</si>
  <si>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</si>
  <si>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</si>
  <si>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</si>
  <si>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</si>
  <si>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</si>
  <si>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</si>
  <si>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</si>
  <si>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</si>
  <si>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</si>
  <si>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</si>
  <si>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</si>
  <si>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</si>
  <si>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</si>
  <si>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</si>
  <si>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</si>
  <si>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</si>
  <si>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</si>
  <si>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</si>
  <si>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</si>
  <si>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</si>
  <si>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</si>
  <si>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</si>
  <si>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</si>
  <si>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</si>
  <si>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</si>
  <si>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</si>
  <si>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</si>
  <si>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</si>
  <si>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</si>
  <si>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</si>
  <si>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</si>
  <si>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</si>
  <si>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</si>
  <si>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</si>
  <si>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</si>
  <si>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</si>
  <si>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</si>
  <si>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</si>
  <si>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</si>
  <si>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</si>
  <si>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</si>
  <si>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</si>
  <si>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</si>
  <si>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</si>
  <si>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</si>
  <si>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</si>
  <si>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</si>
  <si>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</si>
  <si>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</si>
  <si>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</si>
  <si>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</si>
  <si>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</si>
  <si>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</si>
  <si>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</si>
  <si>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</si>
  <si>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</si>
  <si>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</si>
  <si>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</si>
  <si>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</si>
  <si>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</si>
  <si>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</si>
  <si>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</si>
  <si>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</si>
  <si>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</si>
  <si>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</si>
  <si>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</si>
  <si>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</si>
  <si>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</si>
  <si>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</si>
  <si>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</si>
  <si>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</si>
  <si>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</si>
  <si>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</si>
  <si>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</si>
  <si>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</si>
  <si>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</si>
  <si>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</si>
  <si>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</si>
  <si>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</si>
  <si>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</si>
  <si>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</si>
  <si>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</si>
  <si>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</si>
  <si>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</si>
  <si>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</si>
  <si>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</si>
  <si>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</si>
  <si>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</si>
  <si>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</si>
  <si>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</si>
  <si>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</si>
  <si>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</si>
  <si>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</si>
  <si>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</si>
  <si>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</si>
  <si>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</si>
  <si>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</si>
  <si>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</si>
  <si>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</si>
  <si>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</si>
  <si>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</si>
  <si>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</si>
  <si>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</si>
  <si>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</si>
  <si>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</si>
  <si>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</si>
  <si>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</si>
  <si>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</si>
  <si>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</si>
  <si>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</si>
  <si>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</si>
  <si>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</si>
  <si>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</si>
  <si>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</si>
  <si>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</si>
  <si>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</si>
  <si>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</si>
  <si>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</si>
  <si>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</si>
  <si>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</si>
  <si>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</si>
  <si>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</si>
  <si>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</si>
  <si>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</si>
  <si>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</si>
  <si>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</si>
  <si>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</si>
  <si>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</si>
  <si>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</si>
  <si>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</si>
  <si>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</si>
  <si>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</si>
  <si>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</si>
  <si>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</si>
  <si>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</si>
  <si>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</si>
  <si>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</si>
  <si>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</si>
  <si>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</si>
  <si>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</si>
  <si>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</si>
  <si>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</si>
  <si>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</si>
  <si>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</si>
  <si>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</si>
  <si>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</si>
  <si>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</si>
  <si>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</si>
  <si>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</si>
  <si>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</si>
  <si>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</si>
  <si>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</si>
  <si>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</si>
  <si>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</si>
  <si>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</si>
  <si>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</si>
  <si>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</si>
  <si>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</si>
  <si>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</si>
  <si>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</si>
  <si>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</si>
  <si>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</si>
  <si>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</si>
  <si>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</si>
  <si>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</si>
  <si>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</si>
  <si>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</si>
  <si>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</si>
  <si>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</si>
  <si>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</si>
  <si>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</si>
  <si>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</si>
  <si>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</si>
  <si>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</si>
  <si>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</si>
  <si>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</si>
  <si>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</si>
  <si>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</si>
  <si>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</si>
  <si>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</si>
  <si>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</si>
  <si>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</si>
  <si>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</si>
  <si>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</si>
  <si>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</si>
  <si>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</si>
  <si>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</si>
  <si>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</si>
  <si>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</si>
  <si>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</si>
  <si>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</si>
  <si>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</si>
  <si>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</si>
  <si>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</si>
  <si>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</si>
  <si>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</si>
  <si>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</si>
  <si>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</si>
  <si>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</si>
  <si>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</si>
  <si>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</si>
  <si>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</si>
  <si>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</si>
  <si>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</si>
  <si>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</si>
  <si>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</si>
  <si>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</si>
  <si>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</si>
  <si>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</si>
  <si>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</si>
  <si>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</si>
  <si>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</si>
  <si>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</si>
  <si>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</si>
  <si>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</si>
  <si>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</si>
  <si>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</si>
  <si>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</si>
  <si>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</si>
  <si>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</si>
  <si>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</si>
  <si>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</si>
  <si>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</si>
  <si>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</si>
  <si>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</si>
  <si>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</si>
  <si>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</si>
  <si>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</si>
  <si>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</si>
  <si>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</si>
  <si>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</si>
  <si>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</si>
  <si>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</si>
  <si>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</si>
  <si>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</si>
  <si>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</si>
  <si>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</si>
  <si>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</si>
  <si>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</si>
  <si>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</si>
  <si>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</si>
  <si>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</si>
  <si>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</si>
  <si>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</si>
  <si>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</si>
  <si>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</si>
  <si>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</si>
  <si>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</si>
  <si>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</si>
  <si>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</si>
  <si>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</si>
  <si>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</si>
  <si>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</si>
  <si>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</si>
  <si>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</si>
  <si>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</si>
  <si>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</si>
  <si>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</si>
  <si>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</si>
  <si>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</si>
  <si>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</si>
  <si>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</si>
  <si>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</si>
  <si>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</si>
  <si>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</si>
  <si>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</si>
  <si>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</si>
  <si>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</si>
  <si>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</si>
  <si>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</si>
  <si>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</si>
  <si>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</si>
  <si>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</si>
  <si>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</si>
  <si>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</si>
  <si>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</si>
  <si>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</si>
  <si>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</si>
  <si>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</si>
  <si>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</si>
  <si>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</si>
  <si>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</si>
  <si>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</si>
  <si>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</si>
  <si>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</si>
  <si>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</si>
  <si>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</si>
  <si>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</si>
  <si>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</si>
  <si>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</si>
  <si>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</si>
  <si>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</si>
  <si>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</si>
  <si>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</si>
  <si>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</si>
  <si>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</si>
  <si>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</si>
  <si>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</si>
  <si>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</si>
  <si>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</si>
  <si>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</si>
  <si>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</si>
  <si>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</si>
  <si>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</si>
  <si>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</si>
  <si>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</si>
  <si>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</si>
  <si>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</si>
  <si>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</si>
  <si>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</si>
  <si>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</si>
  <si>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</si>
  <si>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</si>
  <si>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</si>
  <si>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</si>
  <si>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</si>
  <si>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</si>
  <si>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</si>
  <si>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</si>
  <si>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</si>
  <si>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</si>
  <si>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</si>
  <si>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</si>
  <si>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</si>
  <si>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</si>
  <si>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</si>
  <si>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</si>
  <si>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</si>
  <si>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</si>
  <si>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</si>
  <si>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</si>
  <si>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</si>
  <si>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</si>
  <si>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</si>
  <si>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</si>
  <si>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</si>
  <si>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</si>
  <si>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</si>
  <si>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</si>
  <si>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</si>
  <si>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</si>
  <si>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</si>
  <si>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</si>
  <si>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</si>
  <si>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</si>
  <si>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</si>
  <si>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</si>
  <si>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</si>
  <si>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</si>
  <si>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</si>
  <si>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</si>
  <si>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</si>
  <si>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</si>
  <si>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</si>
  <si>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</si>
  <si>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</si>
  <si>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</si>
  <si>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</si>
  <si>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</si>
  <si>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</si>
  <si>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</si>
  <si>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</si>
  <si>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</si>
  <si>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</si>
  <si>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</si>
  <si>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</si>
  <si>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</si>
  <si>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</si>
  <si>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</si>
  <si>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</si>
  <si>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</si>
  <si>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</si>
  <si>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</si>
  <si>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</si>
  <si>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</si>
  <si>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</si>
  <si>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</si>
  <si>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</si>
  <si>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</si>
  <si>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</si>
  <si>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</si>
  <si>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</si>
  <si>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</si>
  <si>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</si>
  <si>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</si>
  <si>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</si>
  <si>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</si>
  <si>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</si>
  <si>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</si>
  <si>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</si>
  <si>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</si>
  <si>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</si>
  <si>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</si>
  <si>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</si>
  <si>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</si>
  <si>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</si>
  <si>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</si>
  <si>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</si>
  <si>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</si>
  <si>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</si>
  <si>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</si>
  <si>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</si>
  <si>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</si>
  <si>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</si>
  <si>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</si>
  <si>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</si>
  <si>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</si>
  <si>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</si>
  <si>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</si>
  <si>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</si>
  <si>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</si>
  <si>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</si>
  <si>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</si>
  <si>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</si>
  <si>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</si>
  <si>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</si>
  <si>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</si>
  <si>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</si>
  <si>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</si>
  <si>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</si>
  <si>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</si>
  <si>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</si>
  <si>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</si>
  <si>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</si>
  <si>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</si>
  <si>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</si>
  <si>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</si>
  <si>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</si>
  <si>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</si>
  <si>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</si>
  <si>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</si>
  <si>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</si>
  <si>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</si>
  <si>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</si>
  <si>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</si>
  <si>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</si>
  <si>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</si>
  <si>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</si>
  <si>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</si>
  <si>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</si>
  <si>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</si>
  <si>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</si>
  <si>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</si>
  <si>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</si>
  <si>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</si>
  <si>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</si>
  <si>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</si>
  <si>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</si>
  <si>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</si>
  <si>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</si>
  <si>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</si>
  <si>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</si>
  <si>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</si>
  <si>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</si>
  <si>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</si>
  <si>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</si>
  <si>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</si>
  <si>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</si>
  <si>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</si>
  <si>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</si>
  <si>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</si>
  <si>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</si>
  <si>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</si>
  <si>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</si>
  <si>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</si>
  <si>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</si>
  <si>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</si>
  <si>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</si>
  <si>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</si>
  <si>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</si>
  <si>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</si>
  <si>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</si>
  <si>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</si>
  <si>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</si>
  <si>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</si>
  <si>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</si>
  <si>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</si>
  <si>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</si>
  <si>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</si>
  <si>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</si>
  <si>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</si>
  <si>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</si>
  <si>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</si>
  <si>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</si>
  <si>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</si>
  <si>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</si>
  <si>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</si>
  <si>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</si>
  <si>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</si>
  <si>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</si>
  <si>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</si>
  <si>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</si>
  <si>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</si>
  <si>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</si>
  <si>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</si>
  <si>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</si>
  <si>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</si>
  <si>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</si>
  <si>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</si>
  <si>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</si>
  <si>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</si>
  <si>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</si>
  <si>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</si>
  <si>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</si>
  <si>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</si>
  <si>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</si>
  <si>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</si>
  <si>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</si>
  <si>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</si>
  <si>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</si>
  <si>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</si>
  <si>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</si>
  <si>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</si>
  <si>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</si>
  <si>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</si>
  <si>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</si>
  <si>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</si>
  <si>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</si>
  <si>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</si>
  <si>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</si>
  <si>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</si>
  <si>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</si>
  <si>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</si>
  <si>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</si>
  <si>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</si>
  <si>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</si>
  <si>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</si>
  <si>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</si>
  <si>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</si>
  <si>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</si>
  <si>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</si>
  <si>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</si>
  <si>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</si>
  <si>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</si>
  <si>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</si>
  <si>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</si>
  <si>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</si>
  <si>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</si>
  <si>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</si>
  <si>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</si>
  <si>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</si>
  <si>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</si>
  <si>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</si>
  <si>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</si>
  <si>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</si>
  <si>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</si>
  <si>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</si>
  <si>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</si>
  <si>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</si>
  <si>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</si>
  <si>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</si>
  <si>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</si>
  <si>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</si>
  <si>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</si>
  <si>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</si>
  <si>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</si>
  <si>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</si>
  <si>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</si>
  <si>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</si>
  <si>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</si>
  <si>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</si>
  <si>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</si>
  <si>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</si>
  <si>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</si>
  <si>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</si>
  <si>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</si>
  <si>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</si>
  <si>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</si>
  <si>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</si>
  <si>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</si>
  <si>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</si>
  <si>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</si>
  <si>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</si>
  <si>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</si>
  <si>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</si>
  <si>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</si>
  <si>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</si>
  <si>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</si>
  <si>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</si>
  <si>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</si>
  <si>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</si>
  <si>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</si>
  <si>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</si>
  <si>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</si>
  <si>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</si>
  <si>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</si>
  <si>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</si>
  <si>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</si>
  <si>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</si>
  <si>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</si>
  <si>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</si>
  <si>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</si>
  <si>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</si>
  <si>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</si>
  <si>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</si>
  <si>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</si>
  <si>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</si>
  <si>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</si>
  <si>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</si>
  <si>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</si>
  <si>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</si>
  <si>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</si>
  <si>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</si>
  <si>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</si>
  <si>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</si>
  <si>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</si>
  <si>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</si>
  <si>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</si>
  <si>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</si>
  <si>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</si>
  <si>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</si>
  <si>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</si>
  <si>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</si>
  <si>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</si>
  <si>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</si>
  <si>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</si>
  <si>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</si>
  <si>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</si>
  <si>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</si>
  <si>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</si>
  <si>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</si>
  <si>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</si>
  <si>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</si>
  <si>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</si>
  <si>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</si>
  <si>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</si>
  <si>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</si>
  <si>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</si>
  <si>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</si>
  <si>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</si>
  <si>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</si>
  <si>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</si>
  <si>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</si>
  <si>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</si>
  <si>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</si>
  <si>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</si>
  <si>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</si>
  <si>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</si>
  <si>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</si>
  <si>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</si>
  <si>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</si>
  <si>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</si>
  <si>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</si>
  <si>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</si>
  <si>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</si>
  <si>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</si>
  <si>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</si>
  <si>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</si>
  <si>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</si>
  <si>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</si>
  <si>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</si>
  <si>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</si>
  <si>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</si>
  <si>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</si>
  <si>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</si>
  <si>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</si>
  <si>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</si>
  <si>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</si>
  <si>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</si>
  <si>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</si>
  <si>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</si>
  <si>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</si>
  <si>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</si>
  <si>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</si>
  <si>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</si>
  <si>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</si>
  <si>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</si>
  <si>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</si>
  <si>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</si>
  <si>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</si>
  <si>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</si>
  <si>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</si>
  <si>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</si>
  <si>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</si>
  <si>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</si>
  <si>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</si>
  <si>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</si>
  <si>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</si>
  <si>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</si>
  <si>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</si>
  <si>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</si>
  <si>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</si>
  <si>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</si>
  <si>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</si>
  <si>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</si>
  <si>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</si>
  <si>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</si>
  <si>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</si>
  <si>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</si>
  <si>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</si>
  <si>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</si>
  <si>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</si>
  <si>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</si>
  <si>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</si>
  <si>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</si>
  <si>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</si>
  <si>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</si>
  <si>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</si>
  <si>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</si>
  <si>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</si>
  <si>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</si>
  <si>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</si>
  <si>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</si>
  <si>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</si>
  <si>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</si>
  <si>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</si>
  <si>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</si>
  <si>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</si>
  <si>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</si>
  <si>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</si>
  <si>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</si>
  <si>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</si>
  <si>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</si>
  <si>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</si>
  <si>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</si>
  <si>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</si>
  <si>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</si>
  <si>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</si>
  <si>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</si>
  <si>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</si>
  <si>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</si>
  <si>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</si>
  <si>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</si>
  <si>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</si>
  <si>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</si>
  <si>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</si>
  <si>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</si>
  <si>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</si>
  <si>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</si>
  <si>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</si>
  <si>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</si>
  <si>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</si>
  <si>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</si>
  <si>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</si>
  <si>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</si>
  <si>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</si>
  <si>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</si>
  <si>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</si>
  <si>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</si>
  <si>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</si>
  <si>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</si>
  <si>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</si>
  <si>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</si>
  <si>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</si>
  <si>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</si>
  <si>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</si>
  <si>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</si>
  <si>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</si>
  <si>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</si>
  <si>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</si>
  <si>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</si>
  <si>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</si>
  <si>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</si>
  <si>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</si>
  <si>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</si>
  <si>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</si>
  <si>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</si>
  <si>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</si>
  <si>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</si>
  <si>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</si>
  <si>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</si>
  <si>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</si>
  <si>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</si>
  <si>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</si>
  <si>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</si>
  <si>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</si>
  <si>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</si>
  <si>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</si>
  <si>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</si>
  <si>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</si>
  <si>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</si>
  <si>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</si>
  <si>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</si>
  <si>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</si>
  <si>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</si>
  <si>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</si>
  <si>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</si>
  <si>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</si>
  <si>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</si>
  <si>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</si>
  <si>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</si>
  <si>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</si>
  <si>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</si>
  <si>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</si>
  <si>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</si>
  <si>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</si>
  <si>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</si>
  <si>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</si>
  <si>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</si>
  <si>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</si>
  <si>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</si>
  <si>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</si>
  <si>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</si>
  <si>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</si>
  <si>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</si>
  <si>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</si>
  <si>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</si>
  <si>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</si>
  <si>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</si>
  <si>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</si>
  <si>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</si>
  <si>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</si>
  <si>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</si>
  <si>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</si>
  <si>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</si>
  <si>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</si>
  <si>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</si>
  <si>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</si>
  <si>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</si>
  <si>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</si>
  <si>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</si>
  <si>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</si>
  <si>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</si>
  <si>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</si>
  <si>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</si>
  <si>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</si>
  <si>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</si>
  <si>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</si>
  <si>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</si>
  <si>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</si>
  <si>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</si>
  <si>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</si>
  <si>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</si>
  <si>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</si>
  <si>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</si>
  <si>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</si>
  <si>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</si>
  <si>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</si>
  <si>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</si>
  <si>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</si>
  <si>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</si>
  <si>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</si>
  <si>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</si>
  <si>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</si>
  <si>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</si>
  <si>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</si>
  <si>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</si>
  <si>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</si>
  <si>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</si>
  <si>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</si>
  <si>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</si>
  <si>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</si>
  <si>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</si>
  <si>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</si>
  <si>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</si>
  <si>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</si>
  <si>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</si>
  <si>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</si>
  <si>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</si>
  <si>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</si>
  <si>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</si>
  <si>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</si>
  <si>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</si>
  <si>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</si>
  <si>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</si>
  <si>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</si>
  <si>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</si>
  <si>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</si>
  <si>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</si>
  <si>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</si>
  <si>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</si>
  <si>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</si>
  <si>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</si>
  <si>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</si>
  <si>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</si>
  <si>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</si>
  <si>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</si>
  <si>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</si>
  <si>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</si>
  <si>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</si>
  <si>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</si>
  <si>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</si>
  <si>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</si>
  <si>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</si>
  <si>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</si>
  <si>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</si>
  <si>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</si>
  <si>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</si>
  <si>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</si>
  <si>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</si>
  <si>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</si>
  <si>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</si>
  <si>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</si>
  <si>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</si>
  <si>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</si>
  <si>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</si>
  <si>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</si>
  <si>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</si>
  <si>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</si>
  <si>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</si>
  <si>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</si>
  <si>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</si>
  <si>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</si>
  <si>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</si>
  <si>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</si>
  <si>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</si>
  <si>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</si>
  <si>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</si>
  <si>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</si>
  <si>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</si>
  <si>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</si>
  <si>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</si>
  <si>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</si>
  <si>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</si>
  <si>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</si>
  <si>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</si>
  <si>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</si>
  <si>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</si>
  <si>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</si>
  <si>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</si>
  <si>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</si>
  <si>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</si>
  <si>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</si>
  <si>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</si>
  <si>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</si>
  <si>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</si>
  <si>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</si>
  <si>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</si>
  <si>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</si>
  <si>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</si>
  <si>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</si>
  <si>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</si>
  <si>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</si>
  <si>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</si>
  <si>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</si>
  <si>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</si>
  <si>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</si>
  <si>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</si>
  <si>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</si>
  <si>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</si>
  <si>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</si>
  <si>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</si>
  <si>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</si>
  <si>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</si>
  <si>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</si>
  <si>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</si>
  <si>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</si>
  <si>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</si>
  <si>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</si>
  <si>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</si>
  <si>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</si>
  <si>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</si>
  <si>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</si>
  <si>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</si>
  <si>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</si>
  <si>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</si>
  <si>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</si>
  <si>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</si>
  <si>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</si>
  <si>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</si>
  <si>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</si>
  <si>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</si>
  <si>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</si>
  <si>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</si>
  <si>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</si>
  <si>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</si>
  <si>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</si>
  <si>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</si>
  <si>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</si>
  <si>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</si>
  <si>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</si>
  <si>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</si>
  <si>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</si>
  <si>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</si>
  <si>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</si>
  <si>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</si>
  <si>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</si>
  <si>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</si>
  <si>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</si>
  <si>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</si>
  <si>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</si>
  <si>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</si>
  <si>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</si>
  <si>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</si>
  <si>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</si>
  <si>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</si>
  <si>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</si>
  <si>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</si>
  <si>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</si>
  <si>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</si>
  <si>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</si>
  <si>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</si>
  <si>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</si>
  <si>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</si>
  <si>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</si>
  <si>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</si>
  <si>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</si>
  <si>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</si>
  <si>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</si>
  <si>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</si>
  <si>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</si>
  <si>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</si>
  <si>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</si>
  <si>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</si>
  <si>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</si>
  <si>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</si>
  <si>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</si>
  <si>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</si>
  <si>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</si>
  <si>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</si>
  <si>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</si>
  <si>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</si>
  <si>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</si>
  <si>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</si>
  <si>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</si>
  <si>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</si>
  <si>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</si>
  <si>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</si>
  <si>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</si>
  <si>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</si>
  <si>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</si>
  <si>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</si>
  <si>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</si>
  <si>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</si>
  <si>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</si>
  <si>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</si>
  <si>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</si>
  <si>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</si>
  <si>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</si>
  <si>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</si>
  <si>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</si>
  <si>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</si>
  <si>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</si>
  <si>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</si>
  <si>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</si>
  <si>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</si>
  <si>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</si>
  <si>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</si>
  <si>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</si>
  <si>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</si>
  <si>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</si>
  <si>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</si>
  <si>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</si>
  <si>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</si>
  <si>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</si>
  <si>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</si>
  <si>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</si>
  <si>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</si>
  <si>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</si>
  <si>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</si>
  <si>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</si>
  <si>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</si>
  <si>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</si>
  <si>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</si>
  <si>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</si>
  <si>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</si>
  <si>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</si>
  <si>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</si>
  <si>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</si>
  <si>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</si>
  <si>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</si>
  <si>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</si>
  <si>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</si>
  <si>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</si>
  <si>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</si>
  <si>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</si>
  <si>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</si>
  <si>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</si>
  <si>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</si>
  <si>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</si>
  <si>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</si>
  <si>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</si>
  <si>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</si>
  <si>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</si>
  <si>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</si>
  <si>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</si>
  <si>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</si>
  <si>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</si>
  <si>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</si>
  <si>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</si>
  <si>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</si>
  <si>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</si>
  <si>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</si>
  <si>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</si>
  <si>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</si>
  <si>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</si>
  <si>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</si>
  <si>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</si>
  <si>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</si>
  <si>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</si>
  <si>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</si>
  <si>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</si>
  <si>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</si>
  <si>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</si>
  <si>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</si>
  <si>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</si>
  <si>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</si>
  <si>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</si>
  <si>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</si>
  <si>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</si>
  <si>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</si>
  <si>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</si>
  <si>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</si>
  <si>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</si>
  <si>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</si>
  <si>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</si>
  <si>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</si>
  <si>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</si>
  <si>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</si>
  <si>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</si>
  <si>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</si>
  <si>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</si>
  <si>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</si>
  <si>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</si>
  <si>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</si>
  <si>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</si>
  <si>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</si>
  <si>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</si>
  <si>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</si>
  <si>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</si>
  <si>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</si>
  <si>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</si>
  <si>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</si>
  <si>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</si>
  <si>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</si>
  <si>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</si>
  <si>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</si>
  <si>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</si>
  <si>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</si>
  <si>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</si>
  <si>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</si>
  <si>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</si>
  <si>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</si>
  <si>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</si>
  <si>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</si>
  <si>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</si>
  <si>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</si>
  <si>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</si>
  <si>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</si>
  <si>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</si>
  <si>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</si>
  <si>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</si>
  <si>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</si>
  <si>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</si>
  <si>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</si>
  <si>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</si>
  <si>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</si>
  <si>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</si>
  <si>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</si>
  <si>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</si>
  <si>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</si>
  <si>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</si>
  <si>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</si>
  <si>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</si>
  <si>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</si>
  <si>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</si>
  <si>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</si>
  <si>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</si>
  <si>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</si>
  <si>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</si>
  <si>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</si>
  <si>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</si>
  <si>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</si>
  <si>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</si>
  <si>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</si>
  <si>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</si>
  <si>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</si>
  <si>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</si>
  <si>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</si>
  <si>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</si>
  <si>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</si>
  <si>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</si>
  <si>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</si>
  <si>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</si>
  <si>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</si>
  <si>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</si>
  <si>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</si>
  <si>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</si>
  <si>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</si>
  <si>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</si>
  <si>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</si>
  <si>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</si>
  <si>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</si>
  <si>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</si>
  <si>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</si>
  <si>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</si>
  <si>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</si>
  <si>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</si>
  <si>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</si>
  <si>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</si>
  <si>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</si>
  <si>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</si>
  <si>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</si>
  <si>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</si>
  <si>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</si>
  <si>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</si>
  <si>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</si>
  <si>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</si>
  <si>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</si>
  <si>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</si>
  <si>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</si>
  <si>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</si>
  <si>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</si>
  <si>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</si>
  <si>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</si>
  <si>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</si>
  <si>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</si>
  <si>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</si>
  <si>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</si>
  <si>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</si>
  <si>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</si>
  <si>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</si>
  <si>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</si>
  <si>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</si>
  <si>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</si>
  <si>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</si>
  <si>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</si>
  <si>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</si>
  <si>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</si>
  <si>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</si>
  <si>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</si>
  <si>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</si>
  <si>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</si>
  <si>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</si>
  <si>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</si>
  <si>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</si>
  <si>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</si>
  <si>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</si>
  <si>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</si>
  <si>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</si>
  <si>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</si>
  <si>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</si>
  <si>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</si>
  <si>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</si>
  <si>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</si>
  <si>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</si>
  <si>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</si>
  <si>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</si>
  <si>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</si>
  <si>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</si>
  <si>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</si>
  <si>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</si>
  <si>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</si>
  <si>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</si>
  <si>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</si>
  <si>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</si>
  <si>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</si>
  <si>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</si>
  <si>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</si>
  <si>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</si>
  <si>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</si>
  <si>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</si>
  <si>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</si>
  <si>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</si>
  <si>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</si>
  <si>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</si>
  <si>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</si>
  <si>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</si>
  <si>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</si>
  <si>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</si>
  <si>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</si>
  <si>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</si>
  <si>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</si>
  <si>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</si>
  <si>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</si>
  <si>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</si>
  <si>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</si>
  <si>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</si>
  <si>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</si>
  <si>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</si>
  <si>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</si>
  <si>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</si>
  <si>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</si>
  <si>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</si>
  <si>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</si>
  <si>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</si>
  <si>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</si>
  <si>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</si>
  <si>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</si>
  <si>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</si>
  <si>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</si>
  <si>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</si>
  <si>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</si>
  <si>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</si>
  <si>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</si>
  <si>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</si>
  <si>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</si>
  <si>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</si>
  <si>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</si>
  <si>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</si>
  <si>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</si>
  <si>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</si>
  <si>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</si>
  <si>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</si>
  <si>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</si>
  <si>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</si>
  <si>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</si>
  <si>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</si>
  <si>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</si>
  <si>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</si>
  <si>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</si>
  <si>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</si>
  <si>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</si>
  <si>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</si>
  <si>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</si>
  <si>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</si>
  <si>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</si>
  <si>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</si>
  <si>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</si>
  <si>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</si>
  <si>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</si>
  <si>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</si>
  <si>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</si>
  <si>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</si>
  <si>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</si>
  <si>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</si>
  <si>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</si>
  <si>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</si>
  <si>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</si>
  <si>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</si>
  <si>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</si>
  <si>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</si>
  <si>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</si>
  <si>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</si>
  <si>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</si>
  <si>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</si>
  <si>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</si>
  <si>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</si>
  <si>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</si>
  <si>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</si>
  <si>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</si>
  <si>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</si>
  <si>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</si>
  <si>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</si>
  <si>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</si>
  <si>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</si>
  <si>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</si>
  <si>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</si>
  <si>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</si>
  <si>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</si>
  <si>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</si>
  <si>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</si>
  <si>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</si>
  <si>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</si>
  <si>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</si>
  <si>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</si>
  <si>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</si>
  <si>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</si>
  <si>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</si>
  <si>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</si>
  <si>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</si>
  <si>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</si>
  <si>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</si>
  <si>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</si>
  <si>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</si>
  <si>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</si>
  <si>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</si>
  <si>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</si>
  <si>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</si>
  <si>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</si>
  <si>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</si>
  <si>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</si>
  <si>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</si>
  <si>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</si>
  <si>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</si>
  <si>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</si>
  <si>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</si>
  <si>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</si>
  <si>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</si>
  <si>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</si>
  <si>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</si>
  <si>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</si>
  <si>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</si>
  <si>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</si>
  <si>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</si>
  <si>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</si>
  <si>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</si>
  <si>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</si>
  <si>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</si>
  <si>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</si>
  <si>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</si>
  <si>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</si>
  <si>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</si>
  <si>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</si>
  <si>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</si>
  <si>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</si>
  <si>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</si>
  <si>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</si>
  <si>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</si>
  <si>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</si>
  <si>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</si>
  <si>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</si>
  <si>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</si>
  <si>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</si>
  <si>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</si>
  <si>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</si>
  <si>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</si>
  <si>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</si>
  <si>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</si>
  <si>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</si>
  <si>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</si>
  <si>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</si>
  <si>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</si>
  <si>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</si>
  <si>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</si>
  <si>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</si>
  <si>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</si>
  <si>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</si>
  <si>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</si>
  <si>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</si>
  <si>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</si>
  <si>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</si>
  <si>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</si>
  <si>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</si>
  <si>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</si>
  <si>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</si>
  <si>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</si>
  <si>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</si>
  <si>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</si>
  <si>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</si>
  <si>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</si>
  <si>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</si>
  <si>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</si>
  <si>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</si>
  <si>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</si>
  <si>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</si>
  <si>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</si>
  <si>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</si>
  <si>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</si>
  <si>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</si>
  <si>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</si>
  <si>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</si>
  <si>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</si>
  <si>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</si>
  <si>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</si>
  <si>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</si>
  <si>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</si>
  <si>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</si>
  <si>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</si>
  <si>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</si>
  <si>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</si>
  <si>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</si>
  <si>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</si>
  <si>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</si>
  <si>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</si>
  <si>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</si>
  <si>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</si>
  <si>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</si>
  <si>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</si>
  <si>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</si>
  <si>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</si>
  <si>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</si>
  <si>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</si>
  <si>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</si>
  <si>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</si>
  <si>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</si>
  <si>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</si>
  <si>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</si>
  <si>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</si>
  <si>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</si>
  <si>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</si>
  <si>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</si>
  <si>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</si>
  <si>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</si>
  <si>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</si>
  <si>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</si>
  <si>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</si>
  <si>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</si>
  <si>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</si>
  <si>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</si>
  <si>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</si>
  <si>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</si>
  <si>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</si>
  <si>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</si>
  <si>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</si>
  <si>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</si>
  <si>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</si>
  <si>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</si>
  <si>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</si>
  <si>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</si>
  <si>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</si>
  <si>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</si>
  <si>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</si>
  <si>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</si>
  <si>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</si>
  <si>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</si>
  <si>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</si>
  <si>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</si>
  <si>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</si>
  <si>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</si>
  <si>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</si>
  <si>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</si>
  <si>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</si>
  <si>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</si>
  <si>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</si>
  <si>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</si>
  <si>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</si>
  <si>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</si>
  <si>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</si>
  <si>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</si>
  <si>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</si>
  <si>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</si>
  <si>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</si>
  <si>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</si>
  <si>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</si>
  <si>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</si>
  <si>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</si>
  <si>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</si>
  <si>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</si>
  <si>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</si>
  <si>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</si>
  <si>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</si>
  <si>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</si>
  <si>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</si>
  <si>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</si>
  <si>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</si>
  <si>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</si>
  <si>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</si>
  <si>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</si>
  <si>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</si>
  <si>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</si>
  <si>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</si>
  <si>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</si>
  <si>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</si>
  <si>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</si>
  <si>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</si>
  <si>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</si>
  <si>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</si>
  <si>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</si>
  <si>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</si>
  <si>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</si>
  <si>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</si>
  <si>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</si>
  <si>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</si>
  <si>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</si>
  <si>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</si>
  <si>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</si>
  <si>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</si>
  <si>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</si>
  <si>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</si>
  <si>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</si>
  <si>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</si>
  <si>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</si>
  <si>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</si>
  <si>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</si>
  <si>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</si>
  <si>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</si>
  <si>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</si>
  <si>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</si>
  <si>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</si>
  <si>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</si>
  <si>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</si>
  <si>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</si>
  <si>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</si>
  <si>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</si>
  <si>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</si>
  <si>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</si>
  <si>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</si>
  <si>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</si>
  <si>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</si>
  <si>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</si>
  <si>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</si>
  <si>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</si>
  <si>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</si>
  <si>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</si>
  <si>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</si>
  <si>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</si>
  <si>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</si>
  <si>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</si>
  <si>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</si>
  <si>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</si>
  <si>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</si>
  <si>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</si>
  <si>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</si>
  <si>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</si>
  <si>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</si>
  <si>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</si>
  <si>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</si>
  <si>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</si>
  <si>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</si>
  <si>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</si>
  <si>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</si>
  <si>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</si>
  <si>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</si>
  <si>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</si>
  <si>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</si>
  <si>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</si>
  <si>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</si>
  <si>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</si>
  <si>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</si>
  <si>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</si>
  <si>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</si>
  <si>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</si>
  <si>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</si>
  <si>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</si>
  <si>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</si>
  <si>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</si>
  <si>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</si>
  <si>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</si>
  <si>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</si>
  <si>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</si>
  <si>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</si>
  <si>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</si>
  <si>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</si>
  <si>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</si>
  <si>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</si>
  <si>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</si>
  <si>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</si>
  <si>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</si>
  <si>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</si>
  <si>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</si>
  <si>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</si>
  <si>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</si>
  <si>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</si>
  <si>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</si>
  <si>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</si>
  <si>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</si>
  <si>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</si>
  <si>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</si>
  <si>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</si>
  <si>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</si>
  <si>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</si>
  <si>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</si>
  <si>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</si>
  <si>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</si>
  <si>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</si>
  <si>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</si>
  <si>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</si>
  <si>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</si>
  <si>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</si>
  <si>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</si>
  <si>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</si>
  <si>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</si>
  <si>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</si>
  <si>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</si>
  <si>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</si>
  <si>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</si>
  <si>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</si>
  <si>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</si>
  <si>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</si>
  <si>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</si>
  <si>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</si>
  <si>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</si>
  <si>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</si>
  <si>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</si>
  <si>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</si>
  <si>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</si>
  <si>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</si>
  <si>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</si>
  <si>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</si>
  <si>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</si>
  <si>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</si>
  <si>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</si>
  <si>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</si>
  <si>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</si>
  <si>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</si>
  <si>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</si>
  <si>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</si>
  <si>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</si>
  <si>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</si>
  <si>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</si>
  <si>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</si>
  <si>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</si>
  <si>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</si>
  <si>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</si>
  <si>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</si>
  <si>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</si>
  <si>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</si>
  <si>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</si>
  <si>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</si>
  <si>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</si>
  <si>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</si>
  <si>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</si>
  <si>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</si>
  <si>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</si>
  <si>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</si>
  <si>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</si>
  <si>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</si>
  <si>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</si>
  <si>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</si>
  <si>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</si>
  <si>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</si>
  <si>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</si>
  <si>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</si>
  <si>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</si>
  <si>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</si>
  <si>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</si>
  <si>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</si>
  <si>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</si>
  <si>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</si>
  <si>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</si>
  <si>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</si>
  <si>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</si>
  <si>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</si>
  <si>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</si>
  <si>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</si>
  <si>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</si>
  <si>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</si>
  <si>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</si>
  <si>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</si>
  <si>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</si>
  <si>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</si>
  <si>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</si>
  <si>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</si>
  <si>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</si>
  <si>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</si>
  <si>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</si>
  <si>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</si>
  <si>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</si>
  <si>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</si>
  <si>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</si>
  <si>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</si>
  <si>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</si>
  <si>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</si>
  <si>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</si>
  <si>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</si>
  <si>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</si>
  <si>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</si>
  <si>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</si>
  <si>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</si>
  <si>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</si>
  <si>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</si>
  <si>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</si>
  <si>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</si>
  <si>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</si>
  <si>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</si>
  <si>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</si>
  <si>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</si>
  <si>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</si>
  <si>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</si>
  <si>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</si>
  <si>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</si>
  <si>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</si>
  <si>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</si>
  <si>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</si>
  <si>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</si>
  <si>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</si>
  <si>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</si>
  <si>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</si>
  <si>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</si>
  <si>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</si>
  <si>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</si>
  <si>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</si>
  <si>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</si>
  <si>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</si>
  <si>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</si>
  <si>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</si>
  <si>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</si>
  <si>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</si>
  <si>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</si>
  <si>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</si>
  <si>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</si>
  <si>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</si>
  <si>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</si>
  <si>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</si>
  <si>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</si>
  <si>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</si>
  <si>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</si>
  <si>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</si>
  <si>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</si>
  <si>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</si>
  <si>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</si>
  <si>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</si>
  <si>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</si>
  <si>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</si>
  <si>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</si>
  <si>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</si>
  <si>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</si>
  <si>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</si>
  <si>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</si>
  <si>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</si>
  <si>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</si>
  <si>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</si>
  <si>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</si>
  <si>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</si>
  <si>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</si>
  <si>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</si>
  <si>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</si>
  <si>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</si>
  <si>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</si>
  <si>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</si>
  <si>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</si>
  <si>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</si>
  <si>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</si>
  <si>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</si>
  <si>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</si>
  <si>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</si>
  <si>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</si>
  <si>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</si>
  <si>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</si>
  <si>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</si>
  <si>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</si>
  <si>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</si>
  <si>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</si>
  <si>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</si>
  <si>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</si>
  <si>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</si>
  <si>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</si>
  <si>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</si>
  <si>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</si>
  <si>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</si>
  <si>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</si>
  <si>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</si>
  <si>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</si>
  <si>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</si>
  <si>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</si>
  <si>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</si>
  <si>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</si>
  <si>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</si>
  <si>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</si>
  <si>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</si>
  <si>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</si>
  <si>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</si>
  <si>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</si>
  <si>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</si>
  <si>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</si>
  <si>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</si>
  <si>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</si>
  <si>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</si>
  <si>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</si>
  <si>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</si>
  <si>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</si>
  <si>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</si>
  <si>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</si>
  <si>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</si>
  <si>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</si>
  <si>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</si>
  <si>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</si>
  <si>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</si>
  <si>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</si>
  <si>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</si>
  <si>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</si>
  <si>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</si>
  <si>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</si>
  <si>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</si>
  <si>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</si>
  <si>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</si>
  <si>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</si>
  <si>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</si>
  <si>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</si>
  <si>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</si>
  <si>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</si>
  <si>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</si>
  <si>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</si>
  <si>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</si>
  <si>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</si>
  <si>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</si>
  <si>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</si>
  <si>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</si>
  <si>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</si>
  <si>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</si>
  <si>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</si>
  <si>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</si>
  <si>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</si>
  <si>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</si>
  <si>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</si>
  <si>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</si>
  <si>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</si>
  <si>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</si>
  <si>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</si>
  <si>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</si>
  <si>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</si>
  <si>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</si>
  <si>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</si>
  <si>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</si>
  <si>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</si>
  <si>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</si>
  <si>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</si>
  <si>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</si>
  <si>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</si>
  <si>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</si>
  <si>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</si>
  <si>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</si>
  <si>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</si>
  <si>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</si>
  <si>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</si>
  <si>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</si>
  <si>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</si>
  <si>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</si>
  <si>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</si>
  <si>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</si>
  <si>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</si>
  <si>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</si>
  <si>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</si>
  <si>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</si>
  <si>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</si>
  <si>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</si>
  <si>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</si>
  <si>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</si>
  <si>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</si>
  <si>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</si>
  <si>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</si>
  <si>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</si>
  <si>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</si>
  <si>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</si>
  <si>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</si>
  <si>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</si>
  <si>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</si>
  <si>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</si>
  <si>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</si>
  <si>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</si>
  <si>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</si>
  <si>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</si>
  <si>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</si>
  <si>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</si>
  <si>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</si>
  <si>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</si>
  <si>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</si>
  <si>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</si>
  <si>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</si>
  <si>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</si>
  <si>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</si>
  <si>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</si>
  <si>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</si>
  <si>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</si>
  <si>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</si>
  <si>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</si>
  <si>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</si>
  <si>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</si>
  <si>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</si>
  <si>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</si>
  <si>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</si>
  <si>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</si>
  <si>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</si>
  <si>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</si>
  <si>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</si>
  <si>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</si>
  <si>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</si>
  <si>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</si>
  <si>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</si>
  <si>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</si>
  <si>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</si>
  <si>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</si>
  <si>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</si>
  <si>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</si>
  <si>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</si>
  <si>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</si>
  <si>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</si>
  <si>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</si>
  <si>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</si>
  <si>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</si>
  <si>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</si>
  <si>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</si>
  <si>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</si>
  <si>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</si>
  <si>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</si>
  <si>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</si>
  <si>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</si>
  <si>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</si>
  <si>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</si>
  <si>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</si>
  <si>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</si>
  <si>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</si>
  <si>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</si>
  <si>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</si>
  <si>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</si>
  <si>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</si>
  <si>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</si>
  <si>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</si>
  <si>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</si>
  <si>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</si>
  <si>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</si>
  <si>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</si>
  <si>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</si>
  <si>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</si>
  <si>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</si>
  <si>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</si>
  <si>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</si>
  <si>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</si>
  <si>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</si>
  <si>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</si>
  <si>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</si>
  <si>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</si>
  <si>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</si>
  <si>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</si>
  <si>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</si>
  <si>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</si>
  <si>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</si>
  <si>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</si>
  <si>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</si>
  <si>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</si>
  <si>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</si>
  <si>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</si>
  <si>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</si>
  <si>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</si>
  <si>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</si>
  <si>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</si>
  <si>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</si>
  <si>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</si>
  <si>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</si>
  <si>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</si>
  <si>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</si>
  <si>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</si>
  <si>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</si>
  <si>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</si>
  <si>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</si>
  <si>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</si>
  <si>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</si>
  <si>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</si>
  <si>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</si>
  <si>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</si>
  <si>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</si>
  <si>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</si>
  <si>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</si>
  <si>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</si>
  <si>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</si>
  <si>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</si>
  <si>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</si>
  <si>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</si>
  <si>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</si>
  <si>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</si>
  <si>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</si>
  <si>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</si>
  <si>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</si>
  <si>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</si>
  <si>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</si>
  <si>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</si>
  <si>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</si>
  <si>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</si>
  <si>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</si>
  <si>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</si>
  <si>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</si>
  <si>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</si>
  <si>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</si>
  <si>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</si>
  <si>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</si>
  <si>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</si>
  <si>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</si>
  <si>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</si>
  <si>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</si>
  <si>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</si>
  <si>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</si>
  <si>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</si>
  <si>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</si>
  <si>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</si>
  <si>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</si>
  <si>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</si>
  <si>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</si>
  <si>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</si>
  <si>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</si>
  <si>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</si>
  <si>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</si>
  <si>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</si>
  <si>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</si>
  <si>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</si>
  <si>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</si>
  <si>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</si>
  <si>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</si>
  <si>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</si>
  <si>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</si>
  <si>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</si>
  <si>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</si>
  <si>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</si>
  <si>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</si>
  <si>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</si>
  <si>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</si>
  <si>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</si>
  <si>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</si>
  <si>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</si>
  <si>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</si>
  <si>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</si>
  <si>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</si>
  <si>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</si>
  <si>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</si>
  <si>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</si>
  <si>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</si>
  <si>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</si>
  <si>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</si>
  <si>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</si>
  <si>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</si>
  <si>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</si>
  <si>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</si>
  <si>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</si>
  <si>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</si>
  <si>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</si>
  <si>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</si>
  <si>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</si>
  <si>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</si>
  <si>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</si>
  <si>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</si>
  <si>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</si>
  <si>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</si>
  <si>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</si>
  <si>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</si>
  <si>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</si>
  <si>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</si>
  <si>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</si>
  <si>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</si>
  <si>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</si>
  <si>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</si>
  <si>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</si>
  <si>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</si>
  <si>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</si>
  <si>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</si>
  <si>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</si>
  <si>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</si>
  <si>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</si>
  <si>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</si>
  <si>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</si>
  <si>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</si>
  <si>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</si>
  <si>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</si>
  <si>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</si>
  <si>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</si>
  <si>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</si>
  <si>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</si>
  <si>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</si>
  <si>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</si>
  <si>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</si>
  <si>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</si>
  <si>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</si>
  <si>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</si>
  <si>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</si>
  <si>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</si>
  <si>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</si>
  <si>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</si>
  <si>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</si>
  <si>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</si>
  <si>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</si>
  <si>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</si>
  <si>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</si>
  <si>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</si>
  <si>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</si>
  <si>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</si>
  <si>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</si>
  <si>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</si>
  <si>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</si>
  <si>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</si>
  <si>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</si>
  <si>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</si>
  <si>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</si>
  <si>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</si>
  <si>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</si>
  <si>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</si>
  <si>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</si>
  <si>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</si>
  <si>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</si>
  <si>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</si>
  <si>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</si>
  <si>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</si>
  <si>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</si>
  <si>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</si>
  <si>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</si>
  <si>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</si>
  <si>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</si>
  <si>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</si>
  <si>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</si>
  <si>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</si>
  <si>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</si>
  <si>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</si>
  <si>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</si>
  <si>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</si>
  <si>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</si>
  <si>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</si>
  <si>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</si>
  <si>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</si>
  <si>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</si>
  <si>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</si>
  <si>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</si>
  <si>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</si>
  <si>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</si>
  <si>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</si>
  <si>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</si>
  <si>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</si>
  <si>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</si>
  <si>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</si>
  <si>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</si>
  <si>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</si>
  <si>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</si>
  <si>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</si>
  <si>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</si>
  <si>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</si>
  <si>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</si>
  <si>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</si>
  <si>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</si>
  <si>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</si>
  <si>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</si>
  <si>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</si>
  <si>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</si>
  <si>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</si>
  <si>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</si>
  <si>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</si>
  <si>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</si>
  <si>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</si>
  <si>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</si>
  <si>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</si>
  <si>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</si>
  <si>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</si>
  <si>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</si>
  <si>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</si>
  <si>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</si>
  <si>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</si>
  <si>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</si>
  <si>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</si>
  <si>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</si>
  <si>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</si>
  <si>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</si>
  <si>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</si>
  <si>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</si>
  <si>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</si>
  <si>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</si>
  <si>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</si>
  <si>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</si>
  <si>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</si>
  <si>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</si>
  <si>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</si>
  <si>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</si>
  <si>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</si>
  <si>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</si>
  <si>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</si>
  <si>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</si>
  <si>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</si>
  <si>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</si>
  <si>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</si>
  <si>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</si>
  <si>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</si>
  <si>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</si>
  <si>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</si>
  <si>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</si>
  <si>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</si>
  <si>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</si>
  <si>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</si>
  <si>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</si>
  <si>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</si>
  <si>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</si>
  <si>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</si>
  <si>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</si>
  <si>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</si>
  <si>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</si>
  <si>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</si>
  <si>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</si>
  <si>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</si>
  <si>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</si>
  <si>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</si>
  <si>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</si>
  <si>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</si>
  <si>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</si>
  <si>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</si>
  <si>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</si>
  <si>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</si>
  <si>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</si>
  <si>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</si>
  <si>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</si>
  <si>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</si>
  <si>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</si>
  <si>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</si>
  <si>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</si>
  <si>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</si>
  <si>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</si>
  <si>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</si>
  <si>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</si>
  <si>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</si>
  <si>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</si>
  <si>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</si>
  <si>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</si>
  <si>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</si>
  <si>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</si>
  <si>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</si>
  <si>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</si>
  <si>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</si>
  <si>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</si>
  <si>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</si>
  <si>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</si>
  <si>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</si>
  <si>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</si>
  <si>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</si>
  <si>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</si>
  <si>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</si>
  <si>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</si>
  <si>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</si>
  <si>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</si>
  <si>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</si>
  <si>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</si>
  <si>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</si>
  <si>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</si>
  <si>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</si>
  <si>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</si>
  <si>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</si>
  <si>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</si>
  <si>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</si>
  <si>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</si>
  <si>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</si>
  <si>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</si>
  <si>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</si>
  <si>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</si>
  <si>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</si>
  <si>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</si>
  <si>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</si>
  <si>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</si>
  <si>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</si>
  <si>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</si>
  <si>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</si>
  <si>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</si>
  <si>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</si>
  <si>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</si>
  <si>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</si>
  <si>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</si>
  <si>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</si>
  <si>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</si>
  <si>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</si>
  <si>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</si>
  <si>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</si>
  <si>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</si>
  <si>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</si>
  <si>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</si>
  <si>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</si>
  <si>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</si>
  <si>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</si>
  <si>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</si>
  <si>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</si>
  <si>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</si>
  <si>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</si>
  <si>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</si>
  <si>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</si>
  <si>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</si>
  <si>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</si>
  <si>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</si>
  <si>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</si>
  <si>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</si>
  <si>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</si>
  <si>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</si>
  <si>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</si>
  <si>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</si>
  <si>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</si>
  <si>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</si>
  <si>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</si>
  <si>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</si>
  <si>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</si>
  <si>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</si>
  <si>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</si>
  <si>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</si>
  <si>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</si>
  <si>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</si>
  <si>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</si>
  <si>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</si>
  <si>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</si>
  <si>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</si>
  <si>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</si>
  <si>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</si>
  <si>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</si>
  <si>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</si>
  <si>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</si>
  <si>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</si>
  <si>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</si>
  <si>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</si>
  <si>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</si>
  <si>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</si>
  <si>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</si>
  <si>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</si>
  <si>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</si>
  <si>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</si>
  <si>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</si>
  <si>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</si>
  <si>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</si>
  <si>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</si>
  <si>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</si>
  <si>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</si>
  <si>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</si>
  <si>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</si>
  <si>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</si>
  <si>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</si>
  <si>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</si>
  <si>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</si>
  <si>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</si>
  <si>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</si>
  <si>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</si>
  <si>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</si>
  <si>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</si>
  <si>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</si>
  <si>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</si>
  <si>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</si>
  <si>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</si>
  <si>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</si>
  <si>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</si>
  <si>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</si>
  <si>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</si>
  <si>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</si>
  <si>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</si>
  <si>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</si>
  <si>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</si>
  <si>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</si>
  <si>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</si>
  <si>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</si>
  <si>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</si>
  <si>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</si>
  <si>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</si>
  <si>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</si>
  <si>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</si>
  <si>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</si>
  <si>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</si>
  <si>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</si>
  <si>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</si>
  <si>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</si>
  <si>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</si>
  <si>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</si>
  <si>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</si>
  <si>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</si>
  <si>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</si>
  <si>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</si>
  <si>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</si>
  <si>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</si>
  <si>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</si>
  <si>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</si>
  <si>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</si>
  <si>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</si>
  <si>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</si>
  <si>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</si>
  <si>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</si>
  <si>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</si>
  <si>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</si>
  <si>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</si>
  <si>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</si>
  <si>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</si>
  <si>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</si>
  <si>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</si>
  <si>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</si>
  <si>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</si>
  <si>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</si>
  <si>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</si>
  <si>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</si>
  <si>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</si>
  <si>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</si>
  <si>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</si>
  <si>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</si>
  <si>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</si>
  <si>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</si>
  <si>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</si>
  <si>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</si>
  <si>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</si>
  <si>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</si>
  <si>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</si>
  <si>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</si>
  <si>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</si>
  <si>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</si>
  <si>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</si>
  <si>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</si>
  <si>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</si>
  <si>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</si>
  <si>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</si>
  <si>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</si>
  <si>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</si>
  <si>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</si>
  <si>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</si>
  <si>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</si>
  <si>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</si>
  <si>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</si>
  <si>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</si>
  <si>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</si>
  <si>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</si>
  <si>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</si>
  <si>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</si>
  <si>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</si>
  <si>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</si>
  <si>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</si>
  <si>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</si>
  <si>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</si>
  <si>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</si>
  <si>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</si>
  <si>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</si>
  <si>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</si>
  <si>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</si>
  <si>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</si>
  <si>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</si>
  <si>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</si>
  <si>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</si>
  <si>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</si>
  <si>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</si>
  <si>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</si>
  <si>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</si>
  <si>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</si>
  <si>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</si>
  <si>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</si>
  <si>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</si>
  <si>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</si>
  <si>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</si>
  <si>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</si>
  <si>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</si>
  <si>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</si>
  <si>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</si>
  <si>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</si>
  <si>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</si>
  <si>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</si>
  <si>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</si>
  <si>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</si>
  <si>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</si>
  <si>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</si>
  <si>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</si>
  <si>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</si>
  <si>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</si>
  <si>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</si>
  <si>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</si>
  <si>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</si>
  <si>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</si>
  <si>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</si>
  <si>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</si>
  <si>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</si>
  <si>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</si>
  <si>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</si>
  <si>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</si>
  <si>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</si>
  <si>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</si>
  <si>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</si>
  <si>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</si>
  <si>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</si>
  <si>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</si>
  <si>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</si>
  <si>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</si>
  <si>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</si>
  <si>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</si>
  <si>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</si>
  <si>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</si>
  <si>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</si>
  <si>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</si>
  <si>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</si>
  <si>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</si>
  <si>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</si>
  <si>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</si>
  <si>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</si>
  <si>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</si>
  <si>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</si>
  <si>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</si>
  <si>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</si>
  <si>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</si>
  <si>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</si>
  <si>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</si>
  <si>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</si>
  <si>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</si>
  <si>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</si>
  <si>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</si>
  <si>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</si>
  <si>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</si>
  <si>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</si>
  <si>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</si>
  <si>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</si>
  <si>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</si>
  <si>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</si>
  <si>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</si>
  <si>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</si>
  <si>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</si>
  <si>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</si>
  <si>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</si>
  <si>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</si>
  <si>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</si>
  <si>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</si>
  <si>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</si>
  <si>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</si>
  <si>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</si>
  <si>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</si>
  <si>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</si>
  <si>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</si>
  <si>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</si>
  <si>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</si>
  <si>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</si>
  <si>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</si>
  <si>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</si>
  <si>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</si>
  <si>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</si>
  <si>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</si>
  <si>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</si>
  <si>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</si>
  <si>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</si>
  <si>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</si>
  <si>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</si>
  <si>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</si>
  <si>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</si>
  <si>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</si>
  <si>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</si>
  <si>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</si>
  <si>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</si>
  <si>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</si>
  <si>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</si>
  <si>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</si>
  <si>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</si>
  <si>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</si>
  <si>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</si>
  <si>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</si>
  <si>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</si>
  <si>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</si>
  <si>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</si>
  <si>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</si>
  <si>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</si>
  <si>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</si>
  <si>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</si>
  <si>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</si>
  <si>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</si>
  <si>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</si>
  <si>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</si>
  <si>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</si>
  <si>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</si>
  <si>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</si>
  <si>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</si>
  <si>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</si>
  <si>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</si>
  <si>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</si>
  <si>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</si>
  <si>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</si>
  <si>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</si>
  <si>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</si>
  <si>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</si>
  <si>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</si>
  <si>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</si>
  <si>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</si>
  <si>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</si>
  <si>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</si>
  <si>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</si>
  <si>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</si>
  <si>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</si>
  <si>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</si>
  <si>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</si>
  <si>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</si>
  <si>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</si>
  <si>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</si>
  <si>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</si>
  <si>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</si>
  <si>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</si>
  <si>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</si>
  <si>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</si>
  <si>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</si>
  <si>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</si>
  <si>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</si>
  <si>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</si>
  <si>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</si>
  <si>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</si>
  <si>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</si>
  <si>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</si>
  <si>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</si>
  <si>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</si>
  <si>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</si>
  <si>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</si>
  <si>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</si>
  <si>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</si>
  <si>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</si>
  <si>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</si>
  <si>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</si>
  <si>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</si>
  <si>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</si>
  <si>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</si>
  <si>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</si>
  <si>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</si>
  <si>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</si>
  <si>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</si>
  <si>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</si>
  <si>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</si>
  <si>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</si>
  <si>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</si>
  <si>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</si>
  <si>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</si>
  <si>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</si>
  <si>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</si>
  <si>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</si>
  <si>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</si>
  <si>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</si>
  <si>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</si>
  <si>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</si>
  <si>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</si>
  <si>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</si>
  <si>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</si>
  <si>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</si>
  <si>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</si>
  <si>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</si>
  <si>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</si>
  <si>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</si>
  <si>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</si>
  <si>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</si>
  <si>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</si>
  <si>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</si>
  <si>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</si>
  <si>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</si>
  <si>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</si>
  <si>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</si>
  <si>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</si>
  <si>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</si>
  <si>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</si>
  <si>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</si>
  <si>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</si>
  <si>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</si>
  <si>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</si>
  <si>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</si>
  <si>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</si>
  <si>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</si>
  <si>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</si>
  <si>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</si>
  <si>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</si>
  <si>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</si>
  <si>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</si>
  <si>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</si>
  <si>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</si>
  <si>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</si>
  <si>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</si>
  <si>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</si>
  <si>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</si>
  <si>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</si>
  <si>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</si>
  <si>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</si>
  <si>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</si>
  <si>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</si>
  <si>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</si>
  <si>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</si>
  <si>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</si>
  <si>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</si>
  <si>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</si>
  <si>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</si>
  <si>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</si>
  <si>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</si>
  <si>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</si>
  <si>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</si>
  <si>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</si>
  <si>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</si>
  <si>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</si>
  <si>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</si>
  <si>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</si>
  <si>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</si>
  <si>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</si>
  <si>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</si>
  <si>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</si>
  <si>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</si>
  <si>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</si>
  <si>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</si>
  <si>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</si>
  <si>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</si>
  <si>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</si>
  <si>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</si>
  <si>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</si>
  <si>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</si>
  <si>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</si>
  <si>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</si>
  <si>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</si>
  <si>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</si>
  <si>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</si>
  <si>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</si>
  <si>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</si>
  <si>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</si>
  <si>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</si>
  <si>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</si>
  <si>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</si>
  <si>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</si>
  <si>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</si>
  <si>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</si>
  <si>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</si>
  <si>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</si>
  <si>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</si>
  <si>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</si>
  <si>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</si>
  <si>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</si>
  <si>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</si>
  <si>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</si>
  <si>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</si>
  <si>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</si>
  <si>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</si>
  <si>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</si>
  <si>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</si>
  <si>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</si>
  <si>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</si>
  <si>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</si>
  <si>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</si>
  <si>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</si>
  <si>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</si>
  <si>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</si>
  <si>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</si>
  <si>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</si>
  <si>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</si>
  <si>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</si>
  <si>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</si>
  <si>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</si>
  <si>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</si>
  <si>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</si>
  <si>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</si>
  <si>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</si>
  <si>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</si>
  <si>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</si>
  <si>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</si>
  <si>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</si>
  <si>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</si>
  <si>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</si>
  <si>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</si>
  <si>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</si>
  <si>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</si>
  <si>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</si>
  <si>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</si>
  <si>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</si>
  <si>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</si>
  <si>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</si>
  <si>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</si>
  <si>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</si>
  <si>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</si>
  <si>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</si>
  <si>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</si>
  <si>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</si>
  <si>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</si>
  <si>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</si>
  <si>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</si>
  <si>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</si>
  <si>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</si>
  <si>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</si>
  <si>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</si>
  <si>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</si>
  <si>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</si>
  <si>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</si>
  <si>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</si>
  <si>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</si>
  <si>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</si>
  <si>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</si>
  <si>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</si>
  <si>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</si>
  <si>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</si>
  <si>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</si>
  <si>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</si>
  <si>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</si>
  <si>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</si>
  <si>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</si>
  <si>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</si>
  <si>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</si>
  <si>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</si>
  <si>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</si>
  <si>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</si>
  <si>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</si>
  <si>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</si>
  <si>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</si>
  <si>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</si>
  <si>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</si>
  <si>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</si>
  <si>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</si>
  <si>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</si>
  <si>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</si>
  <si>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</si>
  <si>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</si>
  <si>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</si>
  <si>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</si>
  <si>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</si>
  <si>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</si>
  <si>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</si>
  <si>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</si>
  <si>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</si>
  <si>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</si>
  <si>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</si>
  <si>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</si>
  <si>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</si>
  <si>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</si>
  <si>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</si>
  <si>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</si>
  <si>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</si>
  <si>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</si>
  <si>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</si>
  <si>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</si>
  <si>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</si>
  <si>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</si>
  <si>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</si>
  <si>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</si>
  <si>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</si>
  <si>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</si>
  <si>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</si>
  <si>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</si>
  <si>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</si>
  <si>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</si>
  <si>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</si>
  <si>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</si>
  <si>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</si>
  <si>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</si>
  <si>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</si>
  <si>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</si>
  <si>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</si>
  <si>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</si>
  <si>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</si>
  <si>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</si>
  <si>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</si>
  <si>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</si>
  <si>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</si>
  <si>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</si>
  <si>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</si>
  <si>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</si>
  <si>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</si>
  <si>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</si>
  <si>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</si>
  <si>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</si>
  <si>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</si>
  <si>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</si>
  <si>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</si>
  <si>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</si>
  <si>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</si>
  <si>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</si>
  <si>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</si>
  <si>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</si>
  <si>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</si>
  <si>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</si>
  <si>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</si>
  <si>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</si>
  <si>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</si>
  <si>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</si>
  <si>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</si>
  <si>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</si>
  <si>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</si>
  <si>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</si>
  <si>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</si>
  <si>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</si>
  <si>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</si>
  <si>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</si>
  <si>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</si>
  <si>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</si>
  <si>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</si>
  <si>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</si>
  <si>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</si>
  <si>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</si>
  <si>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</si>
  <si>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</si>
  <si>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</si>
  <si>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</si>
  <si>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</si>
  <si>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</si>
  <si>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</si>
  <si>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</si>
  <si>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</si>
  <si>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</si>
  <si>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</si>
  <si>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</si>
  <si>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</si>
  <si>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</si>
  <si>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</si>
  <si>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</si>
  <si>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</si>
  <si>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</si>
  <si>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</si>
  <si>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</si>
  <si>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</si>
  <si>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</si>
  <si>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</si>
  <si>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</si>
  <si>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</si>
  <si>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</si>
  <si>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</si>
  <si>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</si>
  <si>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</si>
  <si>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</si>
  <si>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</si>
  <si>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</si>
  <si>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</si>
  <si>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</si>
  <si>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</si>
  <si>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</si>
  <si>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</si>
  <si>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</si>
  <si>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</si>
  <si>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</si>
  <si>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</si>
  <si>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</si>
  <si>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</si>
  <si>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</si>
  <si>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</si>
  <si>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</si>
  <si>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</si>
  <si>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</si>
  <si>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</si>
  <si>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</si>
  <si>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</si>
  <si>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</si>
  <si>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</si>
  <si>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</si>
  <si>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</si>
  <si>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</si>
  <si>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</si>
  <si>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</si>
  <si>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</si>
  <si>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</si>
  <si>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</si>
  <si>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</si>
  <si>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</si>
  <si>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</si>
  <si>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</si>
  <si>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</si>
  <si>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</si>
  <si>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</si>
  <si>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</si>
  <si>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</si>
  <si>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</si>
  <si>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</si>
  <si>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</si>
  <si>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</si>
  <si>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</si>
  <si>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</si>
  <si>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</si>
  <si>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</si>
  <si>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</si>
  <si>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</si>
  <si>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</si>
  <si>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</si>
  <si>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</si>
  <si>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</si>
  <si>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</si>
  <si>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</si>
  <si>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</si>
  <si>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</si>
  <si>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</si>
  <si>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</si>
  <si>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</si>
  <si>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</si>
  <si>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</si>
  <si>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</si>
  <si>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</si>
  <si>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</si>
  <si>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</si>
  <si>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</si>
  <si>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</si>
  <si>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</si>
  <si>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</si>
  <si>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</si>
  <si>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</si>
  <si>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</si>
  <si>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</si>
  <si>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</si>
  <si>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</si>
  <si>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</si>
  <si>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</si>
  <si>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</si>
  <si>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</si>
  <si>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</si>
  <si>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</si>
  <si>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</si>
  <si>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</si>
  <si>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</si>
  <si>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</si>
  <si>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</si>
  <si>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</si>
  <si>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</si>
  <si>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</si>
  <si>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</si>
  <si>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</si>
  <si>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</si>
  <si>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</si>
  <si>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</si>
  <si>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</si>
  <si>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</si>
  <si>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</si>
  <si>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</si>
  <si>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</si>
  <si>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</si>
  <si>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</si>
  <si>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</si>
  <si>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</si>
  <si>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</si>
  <si>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</si>
  <si>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</si>
  <si>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</si>
  <si>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</si>
  <si>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</si>
  <si>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</si>
  <si>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</si>
  <si>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</si>
  <si>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</si>
  <si>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</si>
  <si>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</si>
  <si>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</si>
  <si>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</si>
  <si>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</si>
  <si>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</si>
  <si>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</si>
  <si>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</si>
  <si>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</si>
  <si>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</si>
  <si>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</si>
  <si>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</si>
  <si>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</si>
  <si>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</si>
  <si>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</si>
  <si>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</si>
  <si>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</si>
  <si>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</si>
  <si>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</si>
  <si>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</si>
  <si>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</si>
  <si>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</si>
  <si>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</si>
  <si>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</si>
  <si>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</si>
  <si>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</si>
  <si>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</si>
  <si>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</si>
  <si>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</si>
  <si>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</si>
  <si>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</si>
  <si>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</si>
  <si>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</si>
  <si>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</si>
  <si>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</si>
  <si>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</si>
  <si>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</si>
  <si>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</si>
  <si>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</si>
  <si>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</si>
  <si>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</si>
  <si>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</si>
  <si>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</si>
  <si>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</si>
  <si>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</si>
  <si>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</si>
  <si>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</si>
  <si>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</si>
  <si>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</si>
  <si>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</si>
  <si>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</si>
  <si>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</si>
  <si>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</si>
  <si>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</si>
  <si>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</si>
  <si>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</si>
  <si>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</si>
  <si>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</si>
  <si>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</si>
  <si>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</si>
  <si>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</si>
  <si>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</si>
  <si>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</si>
  <si>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</si>
  <si>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</si>
  <si>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</si>
  <si>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</si>
  <si>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</si>
  <si>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</si>
  <si>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</si>
  <si>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</si>
  <si>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</si>
  <si>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</si>
  <si>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</si>
  <si>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</si>
  <si>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</si>
  <si>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</si>
  <si>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</si>
  <si>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</si>
  <si>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</si>
  <si>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</si>
  <si>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</si>
  <si>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</si>
  <si>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</si>
  <si>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</si>
  <si>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</si>
  <si>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</si>
  <si>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</si>
  <si>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</si>
  <si>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</si>
  <si>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</si>
  <si>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</si>
  <si>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</si>
  <si>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</si>
  <si>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</si>
  <si>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</si>
  <si>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</si>
  <si>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</si>
  <si>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</si>
  <si>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</si>
  <si>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</si>
  <si>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</si>
  <si>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</si>
  <si>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</si>
  <si>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</si>
  <si>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</si>
  <si>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</si>
  <si>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</si>
  <si>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</si>
  <si>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</si>
  <si>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</si>
  <si>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</si>
  <si>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</si>
  <si>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</si>
  <si>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</si>
  <si>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</si>
  <si>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</si>
  <si>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</si>
  <si>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</si>
  <si>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</si>
  <si>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</si>
  <si>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</si>
  <si>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</si>
  <si>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</si>
  <si>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</si>
  <si>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</si>
  <si>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</si>
  <si>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</si>
  <si>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</si>
  <si>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</si>
  <si>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</si>
  <si>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</si>
  <si>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</si>
  <si>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</si>
  <si>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</si>
  <si>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</si>
  <si>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</si>
  <si>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</si>
  <si>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</si>
  <si>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</si>
  <si>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</si>
  <si>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</si>
  <si>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</si>
  <si>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</si>
  <si>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</si>
  <si>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</si>
  <si>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</si>
  <si>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</si>
  <si>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</si>
  <si>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</si>
  <si>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</si>
  <si>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</si>
  <si>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</si>
  <si>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</si>
  <si>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</si>
  <si>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</si>
  <si>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</si>
  <si>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</si>
  <si>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</si>
  <si>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</si>
  <si>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</si>
  <si>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</si>
  <si>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</si>
  <si>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</si>
  <si>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</si>
  <si>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</si>
  <si>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</si>
  <si>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</si>
  <si>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</si>
  <si>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</si>
  <si>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</si>
  <si>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</si>
  <si>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</si>
  <si>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</si>
  <si>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</si>
  <si>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</si>
  <si>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</si>
  <si>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</si>
  <si>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</si>
  <si>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</si>
  <si>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</si>
  <si>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</si>
  <si>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</si>
  <si>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</si>
  <si>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</si>
  <si>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</si>
  <si>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</si>
  <si>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</si>
  <si>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</si>
  <si>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</si>
  <si>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</si>
  <si>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</si>
  <si>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</si>
  <si>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</si>
  <si>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</si>
  <si>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</si>
  <si>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</si>
  <si>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</si>
  <si>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</si>
  <si>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</si>
  <si>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</si>
  <si>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</si>
  <si>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</si>
  <si>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</si>
  <si>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</si>
  <si>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</si>
  <si>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</si>
  <si>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</si>
  <si>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</si>
  <si>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</si>
  <si>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</si>
  <si>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</si>
  <si>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</si>
  <si>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</si>
  <si>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</si>
  <si>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</si>
  <si>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</si>
  <si>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</si>
  <si>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</si>
  <si>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</si>
  <si>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</si>
  <si>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</si>
  <si>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</si>
  <si>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</si>
  <si>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</si>
  <si>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</si>
  <si>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</si>
  <si>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</si>
  <si>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</si>
  <si>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</si>
  <si>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</si>
  <si>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</si>
  <si>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</si>
  <si>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</si>
  <si>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</si>
  <si>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</si>
  <si>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</si>
  <si>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</si>
  <si>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</si>
  <si>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</si>
  <si>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</si>
  <si>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</si>
  <si>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</si>
  <si>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</si>
  <si>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</si>
  <si>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</si>
  <si>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</si>
  <si>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</si>
  <si>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</si>
  <si>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</si>
  <si>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</si>
  <si>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</si>
  <si>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</si>
  <si>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</si>
  <si>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</si>
  <si>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</si>
  <si>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</si>
  <si>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</si>
  <si>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</si>
  <si>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</si>
  <si>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</si>
  <si>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</si>
  <si>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</si>
  <si>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</si>
  <si>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</si>
  <si>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</si>
  <si>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</si>
  <si>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</si>
  <si>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</si>
  <si>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</si>
  <si>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</si>
  <si>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</si>
  <si>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</si>
  <si>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</si>
  <si>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</si>
  <si>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</si>
  <si>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</si>
  <si>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</si>
  <si>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</si>
  <si>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</si>
  <si>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</si>
  <si>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</si>
  <si>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</si>
  <si>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</si>
  <si>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</si>
  <si>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</si>
  <si>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</si>
  <si>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</si>
  <si>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</si>
  <si>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</si>
  <si>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</si>
  <si>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</si>
  <si>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</si>
  <si>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</si>
  <si>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</si>
  <si>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</si>
  <si>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</si>
  <si>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</si>
  <si>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</si>
  <si>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</si>
  <si>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</si>
  <si>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</si>
  <si>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</si>
  <si>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</si>
  <si>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</si>
  <si>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</si>
  <si>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</si>
  <si>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</si>
  <si>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</si>
  <si>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</si>
  <si>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</si>
  <si>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</si>
  <si>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</si>
  <si>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</si>
  <si>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</si>
  <si>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</si>
  <si>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</si>
  <si>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</si>
  <si>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</si>
  <si>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</si>
  <si>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</si>
  <si>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</si>
  <si>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</si>
  <si>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</si>
  <si>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</si>
  <si>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</si>
  <si>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</si>
  <si>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</si>
  <si>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</si>
  <si>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</si>
  <si>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</si>
  <si>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</si>
  <si>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</si>
  <si>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</si>
  <si>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</si>
  <si>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</si>
  <si>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</si>
  <si>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</si>
  <si>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</si>
  <si>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</si>
  <si>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</si>
  <si>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</si>
  <si>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</si>
  <si>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</si>
  <si>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</si>
  <si>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</si>
  <si>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</si>
  <si>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</si>
  <si>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</si>
  <si>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</si>
  <si>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</si>
  <si>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</si>
  <si>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</si>
  <si>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</si>
  <si>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</si>
  <si>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</si>
  <si>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</si>
  <si>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</si>
  <si>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</si>
  <si>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</si>
  <si>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</si>
  <si>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</si>
  <si>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</si>
  <si>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</si>
  <si>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</si>
  <si>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</si>
  <si>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</si>
  <si>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</si>
  <si>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</si>
  <si>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</si>
  <si>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</si>
  <si>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</si>
  <si>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</si>
  <si>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</si>
  <si>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</si>
  <si>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</si>
  <si>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</si>
  <si>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</si>
  <si>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</si>
  <si>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</si>
  <si>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</si>
  <si>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</si>
  <si>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</si>
  <si>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</si>
  <si>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</si>
  <si>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</si>
  <si>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</si>
  <si>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</si>
  <si>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</si>
  <si>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</si>
  <si>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</si>
  <si>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</si>
  <si>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</si>
  <si>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</si>
  <si>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</si>
  <si>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</si>
  <si>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</si>
  <si>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</si>
  <si>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</si>
  <si>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</si>
  <si>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</si>
  <si>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</si>
  <si>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</si>
  <si>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</si>
  <si>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</si>
  <si>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</si>
  <si>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</si>
  <si>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</si>
  <si>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</si>
  <si>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</si>
  <si>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</si>
  <si>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</si>
  <si>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</si>
  <si>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</si>
  <si>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</si>
  <si>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</si>
  <si>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</si>
  <si>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</si>
  <si>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</si>
  <si>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</si>
  <si>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</si>
  <si>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</si>
  <si>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</si>
  <si>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</si>
  <si>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</si>
  <si>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</si>
  <si>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</si>
  <si>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</si>
  <si>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</si>
  <si>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</si>
  <si>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</si>
  <si>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</si>
  <si>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</si>
  <si>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</si>
  <si>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</si>
  <si>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</si>
  <si>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</si>
  <si>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</si>
  <si>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</si>
  <si>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</si>
  <si>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</si>
  <si>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</si>
  <si>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</si>
  <si>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</si>
  <si>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</si>
  <si>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</si>
  <si>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</si>
  <si>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</si>
  <si>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</si>
  <si>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</si>
  <si>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</si>
  <si>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</si>
  <si>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</si>
  <si>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</si>
  <si>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</si>
  <si>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</si>
  <si>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</si>
  <si>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</si>
  <si>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</si>
  <si>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</si>
  <si>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</si>
  <si>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</si>
  <si>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</si>
  <si>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</si>
  <si>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</si>
  <si>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</si>
  <si>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</si>
  <si>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</si>
  <si>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</si>
  <si>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</si>
  <si>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</si>
  <si>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</si>
  <si>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</si>
  <si>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</si>
  <si>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</si>
  <si>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</si>
  <si>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</si>
  <si>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</si>
  <si>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</si>
  <si>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</si>
  <si>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</si>
  <si>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</si>
  <si>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</si>
  <si>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</si>
  <si>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</si>
  <si>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</si>
  <si>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</si>
  <si>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</si>
  <si>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</si>
  <si>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</si>
  <si>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</si>
  <si>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</si>
  <si>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</si>
  <si>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</si>
  <si>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</si>
  <si>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</si>
  <si>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</si>
  <si>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</si>
  <si>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</si>
  <si>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</si>
  <si>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</si>
  <si>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</si>
  <si>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</si>
  <si>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</si>
  <si>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</si>
  <si>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</si>
  <si>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</si>
  <si>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</si>
  <si>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</si>
  <si>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</si>
  <si>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</si>
  <si>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</si>
  <si>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</si>
  <si>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</si>
  <si>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</si>
  <si>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</si>
  <si>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</si>
  <si>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</si>
  <si>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</si>
  <si>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</si>
  <si>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</si>
  <si>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</si>
  <si>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</si>
  <si>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</si>
  <si>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</si>
  <si>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</si>
  <si>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</si>
  <si>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</si>
  <si>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</si>
  <si>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</si>
  <si>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</si>
  <si>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</si>
  <si>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</si>
  <si>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</si>
  <si>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</si>
  <si>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</si>
  <si>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</si>
  <si>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</si>
  <si>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</si>
  <si>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</si>
  <si>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</si>
  <si>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</si>
  <si>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</si>
  <si>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</si>
  <si>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</si>
  <si>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</si>
  <si>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</si>
  <si>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</si>
  <si>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</si>
  <si>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</si>
  <si>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</si>
  <si>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</si>
  <si>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</si>
  <si>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</si>
  <si>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</si>
  <si>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</si>
  <si>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</si>
  <si>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</si>
  <si>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</si>
  <si>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</si>
  <si>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</si>
  <si>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</si>
  <si>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</si>
  <si>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</si>
  <si>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</si>
  <si>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</si>
  <si>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</si>
  <si>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</si>
  <si>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</si>
  <si>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</si>
  <si>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</si>
  <si>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</si>
  <si>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</si>
  <si>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</si>
  <si>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</si>
  <si>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</si>
  <si>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</si>
  <si>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</si>
  <si>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</si>
  <si>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</si>
  <si>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</si>
  <si>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</si>
  <si>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</si>
  <si>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</si>
  <si>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</si>
  <si>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</si>
  <si>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</si>
  <si>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</si>
  <si>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</si>
  <si>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</si>
  <si>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</si>
  <si>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</si>
  <si>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</si>
  <si>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</si>
  <si>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</si>
  <si>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</si>
  <si>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</si>
  <si>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</si>
  <si>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</si>
  <si>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</si>
  <si>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</si>
  <si>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</si>
  <si>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</si>
  <si>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</si>
  <si>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</si>
  <si>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</si>
  <si>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</si>
  <si>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</si>
  <si>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</si>
  <si>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</si>
  <si>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</si>
  <si>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</si>
  <si>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</si>
  <si>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</si>
  <si>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</si>
  <si>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</si>
  <si>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</si>
  <si>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</si>
  <si>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</si>
  <si>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</si>
  <si>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</si>
  <si>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</si>
  <si>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</si>
  <si>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</si>
  <si>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</si>
  <si>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</si>
  <si>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</si>
  <si>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</si>
  <si>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</si>
  <si>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</si>
  <si>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</si>
  <si>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</si>
  <si>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</si>
  <si>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</si>
  <si>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</si>
  <si>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</si>
  <si>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</si>
  <si>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</si>
  <si>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</si>
  <si>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</si>
  <si>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</si>
  <si>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</si>
  <si>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</si>
  <si>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</si>
  <si>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</si>
  <si>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</si>
  <si>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</si>
  <si>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</si>
  <si>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</si>
  <si>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</si>
  <si>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</si>
  <si>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</si>
  <si>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</si>
  <si>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</si>
  <si>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</si>
  <si>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</si>
  <si>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</si>
  <si>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</si>
  <si>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</si>
  <si>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</si>
  <si>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</si>
  <si>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</si>
  <si>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</si>
  <si>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</si>
  <si>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</si>
  <si>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</si>
  <si>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</si>
  <si>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</si>
  <si>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</si>
  <si>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</si>
  <si>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</si>
  <si>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</si>
  <si>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</si>
  <si>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</si>
  <si>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</si>
  <si>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</si>
  <si>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</si>
  <si>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</si>
  <si>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</si>
  <si>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</si>
  <si>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</si>
  <si>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</si>
  <si>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</si>
  <si>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</si>
  <si>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</si>
  <si>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</si>
  <si>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</si>
  <si>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</si>
  <si>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</si>
  <si>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</si>
  <si>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</si>
  <si>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</si>
  <si>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</si>
  <si>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</si>
  <si>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</si>
  <si>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</si>
  <si>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</si>
  <si>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</si>
  <si>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</si>
  <si>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</si>
  <si>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</si>
  <si>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</si>
  <si>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</si>
  <si>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</si>
  <si>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</si>
  <si>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</si>
  <si>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</si>
  <si>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</si>
  <si>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</si>
  <si>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</si>
  <si>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</si>
  <si>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</si>
  <si>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</si>
  <si>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</si>
  <si>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</si>
  <si>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</si>
  <si>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</si>
  <si>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</si>
  <si>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</si>
  <si>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</si>
  <si>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</si>
  <si>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</si>
  <si>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</si>
  <si>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</si>
  <si>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</si>
  <si>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</si>
  <si>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</si>
  <si>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</si>
  <si>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</si>
  <si>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</si>
  <si>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</si>
  <si>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</si>
  <si>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</si>
  <si>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</si>
  <si>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</si>
  <si>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</si>
  <si>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</si>
  <si>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</si>
  <si>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</si>
  <si>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</si>
  <si>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</si>
  <si>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</si>
  <si>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</si>
  <si>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</si>
  <si>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</si>
  <si>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</si>
  <si>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</si>
  <si>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</si>
  <si>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</si>
  <si>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</si>
  <si>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</si>
  <si>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</si>
  <si>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</si>
  <si>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</si>
  <si>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</si>
  <si>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</si>
  <si>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</si>
  <si>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</si>
  <si>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</si>
  <si>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</si>
  <si>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</si>
  <si>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</si>
  <si>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</si>
  <si>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</si>
  <si>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</si>
  <si>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</si>
  <si>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</si>
  <si>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</si>
  <si>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</si>
  <si>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</si>
  <si>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</si>
  <si>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</si>
  <si>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</si>
  <si>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</si>
  <si>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</si>
  <si>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</si>
  <si>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</si>
  <si>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</si>
  <si>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</si>
  <si>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</si>
  <si>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</si>
  <si>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</si>
  <si>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</si>
  <si>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</si>
  <si>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</si>
  <si>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</si>
  <si>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</si>
  <si>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</si>
  <si>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</si>
  <si>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</si>
  <si>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</si>
  <si>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</si>
  <si>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</si>
  <si>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</si>
  <si>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</si>
  <si>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</si>
  <si>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</si>
  <si>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</si>
  <si>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</si>
  <si>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</si>
  <si>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</si>
  <si>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</si>
  <si>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</si>
  <si>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</si>
  <si>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</si>
  <si>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</si>
  <si>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</si>
  <si>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</si>
  <si>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</si>
  <si>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</si>
  <si>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</si>
  <si>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</si>
  <si>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</si>
  <si>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</si>
  <si>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</si>
  <si>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</si>
  <si>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</si>
  <si>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</si>
  <si>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</si>
  <si>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</si>
  <si>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</si>
  <si>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</si>
  <si>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</si>
  <si>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</si>
  <si>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</si>
  <si>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</si>
  <si>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</si>
  <si>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</si>
  <si>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</si>
  <si>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</si>
  <si>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</si>
  <si>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</si>
  <si>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</si>
  <si>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</si>
  <si>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</si>
  <si>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</si>
  <si>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</si>
  <si>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</si>
  <si>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</si>
  <si>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</si>
  <si>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</si>
  <si>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</si>
  <si>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</si>
  <si>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</si>
  <si>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</si>
  <si>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</si>
  <si>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</si>
  <si>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</si>
  <si>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</si>
  <si>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</si>
  <si>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</si>
  <si>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</si>
  <si>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</si>
  <si>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</si>
  <si>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</si>
  <si>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</si>
  <si>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</si>
  <si>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</si>
  <si>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</si>
  <si>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</si>
  <si>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</si>
  <si>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</si>
  <si>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</si>
  <si>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</si>
  <si>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</si>
  <si>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</si>
  <si>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</si>
  <si>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</si>
  <si>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</si>
  <si>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</si>
  <si>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</si>
  <si>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</si>
  <si>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</si>
  <si>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</si>
  <si>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</si>
  <si>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</si>
  <si>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</si>
  <si>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</si>
  <si>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</si>
  <si>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</si>
  <si>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</si>
  <si>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</si>
  <si>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</si>
  <si>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</si>
  <si>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</si>
  <si>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</si>
  <si>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</si>
  <si>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</si>
  <si>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</si>
  <si>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</si>
  <si>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</si>
  <si>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</si>
  <si>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</si>
  <si>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</si>
  <si>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</si>
  <si>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</si>
  <si>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</si>
  <si>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</si>
  <si>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</si>
  <si>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</si>
  <si>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</si>
  <si>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</si>
  <si>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</si>
  <si>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</si>
  <si>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</si>
  <si>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</si>
  <si>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</si>
  <si>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</si>
  <si>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</si>
  <si>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</si>
  <si>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</si>
  <si>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</si>
  <si>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</si>
  <si>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</si>
  <si>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</si>
  <si>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</si>
  <si>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</si>
  <si>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</si>
  <si>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</si>
  <si>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</si>
  <si>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</si>
  <si>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</si>
  <si>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</si>
  <si>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</si>
  <si>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</si>
  <si>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</si>
  <si>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</si>
  <si>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</si>
  <si>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</si>
  <si>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</si>
  <si>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</si>
  <si>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</si>
  <si>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</si>
  <si>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</si>
  <si>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</si>
  <si>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</si>
  <si>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</si>
  <si>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</si>
  <si>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</si>
  <si>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</si>
  <si>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</si>
  <si>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</si>
  <si>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</si>
  <si>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</si>
  <si>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</si>
  <si>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</si>
  <si>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</si>
  <si>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</si>
  <si>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</si>
  <si>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</si>
  <si>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</si>
  <si>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</si>
  <si>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</si>
  <si>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</si>
  <si>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</si>
  <si>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</si>
  <si>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</si>
  <si>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</si>
  <si>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</si>
  <si>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</si>
  <si>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</si>
  <si>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</si>
  <si>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</si>
  <si>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</si>
  <si>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</si>
  <si>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</si>
  <si>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</si>
  <si>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</si>
  <si>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</si>
  <si>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</si>
  <si>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</si>
  <si>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</si>
  <si>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</si>
  <si>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</si>
  <si>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</si>
  <si>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</si>
  <si>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</si>
  <si>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</si>
  <si>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</si>
  <si>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</si>
  <si>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</si>
  <si>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</si>
  <si>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</si>
  <si>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</si>
  <si>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</si>
  <si>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</si>
  <si>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</si>
  <si>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</si>
  <si>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</si>
  <si>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</si>
  <si>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</si>
  <si>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</si>
  <si>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</si>
  <si>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</si>
  <si>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</si>
  <si>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</si>
  <si>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</si>
  <si>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</si>
  <si>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</si>
  <si>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</si>
  <si>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</si>
  <si>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</si>
  <si>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</si>
  <si>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</si>
  <si>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</si>
  <si>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</si>
  <si>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</si>
  <si>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</si>
  <si>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</si>
  <si>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</si>
  <si>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</si>
  <si>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</si>
  <si>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</si>
  <si>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</si>
  <si>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</si>
  <si>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</si>
  <si>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</si>
  <si>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</si>
  <si>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</si>
  <si>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</si>
  <si>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</si>
  <si>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</si>
  <si>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</si>
  <si>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</si>
  <si>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</si>
  <si>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</si>
  <si>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</si>
  <si>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</si>
  <si>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</si>
  <si>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</si>
  <si>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</si>
  <si>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</si>
  <si>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</si>
  <si>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</si>
  <si>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</si>
  <si>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</si>
  <si>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</si>
  <si>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</si>
  <si>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</si>
  <si>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</si>
  <si>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</si>
  <si>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</si>
  <si>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</si>
  <si>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</si>
  <si>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</si>
  <si>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</si>
  <si>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</si>
  <si>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</si>
  <si>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</si>
  <si>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</si>
  <si>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</si>
  <si>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</si>
  <si>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</si>
  <si>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</si>
  <si>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</si>
  <si>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</si>
  <si>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</si>
  <si>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</si>
  <si>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</si>
  <si>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</si>
  <si>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</si>
  <si>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</si>
  <si>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</si>
  <si>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</si>
  <si>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</si>
  <si>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</si>
  <si>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</si>
  <si>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</si>
  <si>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</si>
  <si>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</si>
  <si>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</si>
  <si>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</si>
  <si>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</si>
  <si>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</si>
  <si>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</si>
  <si>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</si>
  <si>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</si>
  <si>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</si>
  <si>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</si>
  <si>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</si>
  <si>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</si>
  <si>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</si>
  <si>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</si>
  <si>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</si>
  <si>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</si>
  <si>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</si>
  <si>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</si>
  <si>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</si>
  <si>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</si>
  <si>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</si>
  <si>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</si>
  <si>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</si>
  <si>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</si>
  <si>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</si>
  <si>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</si>
  <si>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</si>
  <si>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</si>
  <si>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</si>
  <si>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</si>
  <si>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</si>
  <si>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</si>
  <si>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</si>
  <si>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</si>
  <si>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</si>
  <si>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</si>
  <si>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</si>
  <si>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</si>
  <si>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</si>
  <si>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</si>
  <si>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</si>
  <si>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</si>
  <si>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</si>
  <si>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</si>
  <si>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</si>
  <si>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</si>
  <si>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</si>
  <si>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</si>
  <si>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</si>
  <si>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</si>
  <si>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</si>
  <si>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</si>
  <si>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</si>
  <si>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</si>
  <si>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</si>
  <si>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</si>
  <si>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</si>
  <si>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</si>
  <si>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</si>
  <si>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</si>
  <si>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</si>
  <si>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</si>
  <si>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</si>
  <si>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</si>
  <si>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</si>
  <si>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</si>
  <si>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</si>
  <si>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</si>
  <si>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</si>
  <si>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</si>
  <si>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</si>
  <si>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</si>
  <si>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</si>
  <si>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</si>
  <si>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</si>
  <si>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</si>
  <si>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</si>
  <si>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</si>
  <si>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</si>
  <si>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</si>
  <si>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</si>
  <si>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</si>
  <si>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</si>
  <si>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</si>
  <si>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</si>
  <si>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</si>
  <si>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</si>
  <si>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</si>
  <si>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</si>
  <si>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</si>
  <si>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</si>
  <si>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</si>
  <si>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</si>
  <si>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</si>
  <si>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</si>
  <si>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</si>
  <si>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</si>
  <si>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</si>
  <si>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</si>
  <si>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</si>
  <si>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</si>
  <si>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</si>
  <si>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</si>
  <si>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</si>
  <si>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</si>
  <si>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</si>
  <si>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</si>
  <si>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</si>
  <si>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</si>
  <si>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</si>
  <si>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</si>
  <si>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</si>
  <si>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</si>
  <si>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</si>
  <si>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</si>
  <si>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</si>
  <si>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</si>
  <si>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</si>
  <si>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</si>
  <si>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</si>
  <si>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</si>
  <si>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</si>
  <si>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</si>
  <si>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</si>
  <si>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</si>
  <si>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</si>
  <si>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</si>
  <si>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</si>
  <si>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</si>
  <si>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</si>
  <si>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</si>
  <si>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</si>
  <si>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</si>
  <si>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</si>
  <si>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</si>
  <si>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</si>
  <si>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</si>
  <si>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</si>
  <si>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</si>
  <si>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</si>
  <si>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</si>
  <si>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</si>
  <si>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</si>
  <si>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</si>
  <si>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</si>
  <si>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</si>
  <si>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</si>
  <si>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</si>
  <si>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</si>
  <si>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</si>
  <si>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</si>
  <si>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</si>
  <si>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</si>
  <si>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</si>
  <si>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</si>
  <si>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</si>
  <si>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</si>
  <si>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</si>
  <si>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</si>
  <si>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</si>
  <si>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</si>
  <si>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</si>
  <si>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</si>
  <si>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</si>
  <si>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</si>
  <si>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</si>
  <si>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</si>
  <si>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</si>
  <si>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</si>
  <si>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</si>
  <si>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</si>
  <si>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</si>
  <si>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</si>
  <si>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</si>
  <si>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</si>
  <si>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</si>
  <si>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</si>
  <si>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</si>
  <si>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</si>
  <si>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</si>
  <si>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</si>
  <si>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</si>
  <si>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</si>
  <si>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</si>
  <si>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</si>
  <si>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</si>
  <si>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</si>
  <si>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</si>
  <si>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</si>
  <si>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</si>
  <si>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</si>
  <si>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</si>
  <si>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</si>
  <si>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</si>
  <si>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</si>
  <si>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</si>
  <si>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</si>
  <si>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</si>
  <si>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</si>
  <si>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</si>
  <si>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</si>
  <si>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</si>
  <si>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</si>
  <si>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</si>
  <si>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</si>
  <si>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</si>
  <si>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</si>
  <si>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</si>
  <si>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</si>
  <si>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</si>
  <si>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</si>
  <si>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</si>
  <si>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</si>
  <si>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</si>
  <si>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</si>
  <si>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</si>
  <si>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</si>
  <si>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</si>
  <si>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</si>
  <si>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</si>
  <si>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</si>
  <si>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</si>
  <si>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</si>
  <si>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</si>
  <si>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</si>
  <si>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</si>
  <si>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</si>
  <si>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</si>
  <si>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</si>
  <si>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</si>
  <si>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</si>
  <si>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</si>
  <si>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</si>
  <si>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</si>
  <si>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</si>
  <si>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</si>
  <si>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</si>
  <si>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</si>
  <si>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</si>
  <si>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</si>
  <si>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</si>
  <si>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</si>
  <si>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</si>
  <si>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</si>
  <si>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</si>
  <si>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</si>
  <si>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</si>
  <si>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</si>
  <si>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</si>
  <si>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</si>
  <si>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</si>
  <si>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</si>
  <si>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</si>
  <si>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</si>
  <si>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</si>
  <si>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</si>
  <si>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</si>
  <si>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</si>
  <si>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</si>
  <si>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</si>
  <si>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</si>
  <si>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</si>
  <si>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</si>
  <si>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</si>
  <si>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</si>
  <si>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</si>
  <si>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</si>
  <si>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</si>
  <si>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</si>
  <si>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</si>
  <si>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</si>
  <si>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</si>
  <si>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</si>
  <si>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</si>
  <si>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</si>
  <si>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</si>
  <si>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</si>
  <si>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</si>
  <si>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</si>
  <si>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</si>
  <si>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</si>
  <si>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</si>
  <si>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</si>
  <si>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</si>
  <si>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</si>
  <si>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</si>
  <si>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</si>
  <si>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</si>
  <si>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</si>
  <si>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</si>
  <si>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</si>
  <si>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</si>
  <si>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</si>
  <si>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</si>
  <si>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</si>
  <si>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</si>
  <si>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</si>
  <si>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</si>
  <si>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</si>
  <si>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</si>
  <si>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</si>
  <si>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</si>
  <si>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</si>
  <si>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</si>
  <si>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</si>
  <si>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</si>
  <si>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</si>
  <si>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</si>
  <si>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</si>
  <si>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</si>
  <si>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</si>
  <si>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</si>
  <si>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</si>
  <si>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</si>
  <si>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</si>
  <si>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</si>
  <si>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</si>
  <si>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</si>
  <si>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</si>
  <si>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</si>
  <si>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</si>
  <si>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</si>
  <si>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</si>
  <si>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</si>
  <si>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</si>
  <si>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</si>
  <si>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</si>
  <si>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</si>
  <si>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</si>
  <si>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</si>
  <si>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</si>
  <si>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</si>
  <si>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</si>
  <si>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</si>
  <si>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</si>
  <si>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</si>
  <si>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</si>
  <si>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</si>
  <si>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</si>
  <si>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</si>
  <si>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</si>
  <si>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</si>
  <si>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</si>
  <si>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</si>
  <si>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</si>
  <si>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</si>
  <si>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</si>
  <si>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</si>
  <si>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</si>
  <si>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</si>
  <si>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</si>
  <si>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</si>
  <si>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</si>
  <si>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</si>
  <si>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</si>
  <si>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</si>
  <si>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</si>
  <si>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</si>
  <si>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</si>
  <si>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</si>
  <si>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</si>
  <si>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</si>
  <si>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</si>
  <si>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</si>
  <si>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</si>
  <si>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</si>
  <si>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</si>
  <si>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</si>
  <si>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</si>
  <si>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</si>
  <si>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</si>
  <si>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</si>
  <si>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</si>
  <si>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</si>
  <si>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</si>
  <si>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</si>
  <si>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</si>
  <si>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</si>
  <si>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</si>
  <si>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</si>
  <si>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</si>
  <si>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</si>
  <si>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</si>
  <si>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</si>
  <si>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</si>
  <si>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</si>
  <si>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</si>
  <si>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</si>
  <si>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</si>
  <si>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</si>
  <si>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</si>
  <si>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</si>
  <si>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</si>
  <si>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</si>
  <si>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</si>
  <si>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</si>
  <si>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</si>
  <si>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</si>
  <si>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</si>
  <si>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</si>
  <si>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</si>
  <si>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</si>
  <si>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</si>
  <si>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</si>
  <si>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</si>
  <si>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</si>
  <si>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</si>
  <si>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</si>
  <si>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</si>
  <si>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</si>
  <si>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</si>
  <si>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</si>
  <si>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</si>
  <si>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</si>
  <si>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</si>
  <si>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</si>
  <si>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</si>
  <si>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</si>
  <si>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</si>
  <si>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</si>
  <si>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</si>
  <si>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</si>
  <si>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</si>
  <si>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</si>
  <si>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</si>
  <si>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</si>
  <si>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</si>
  <si>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</si>
  <si>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</si>
  <si>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</si>
  <si>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</si>
  <si>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</si>
  <si>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</si>
  <si>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</si>
  <si>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</si>
  <si>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</si>
  <si>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</si>
  <si>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</si>
  <si>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</si>
  <si>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</si>
  <si>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</si>
  <si>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</si>
  <si>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</si>
  <si>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</si>
  <si>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</si>
  <si>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</si>
  <si>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</si>
  <si>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</si>
  <si>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</si>
  <si>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</si>
  <si>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</si>
  <si>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</si>
  <si>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</si>
  <si>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</si>
  <si>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</si>
  <si>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</si>
  <si>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</si>
  <si>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</si>
  <si>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</si>
  <si>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</si>
  <si>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</si>
  <si>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</si>
  <si>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</si>
  <si>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</si>
  <si>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</si>
  <si>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</si>
  <si>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</si>
  <si>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</si>
  <si>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</si>
  <si>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</si>
  <si>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</si>
  <si>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</si>
  <si>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</si>
  <si>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</si>
  <si>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</si>
  <si>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</si>
  <si>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</si>
  <si>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</si>
  <si>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</si>
  <si>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</si>
  <si>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</si>
  <si>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</si>
  <si>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</si>
  <si>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</si>
  <si>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</si>
  <si>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</si>
  <si>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</si>
  <si>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</si>
  <si>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</si>
  <si>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</si>
  <si>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</si>
  <si>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</si>
  <si>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</si>
  <si>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</si>
  <si>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</si>
  <si>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</si>
  <si>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</si>
  <si>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</si>
  <si>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</si>
  <si>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</si>
  <si>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</si>
  <si>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</si>
  <si>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</si>
  <si>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</si>
  <si>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</si>
  <si>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</si>
  <si>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</si>
  <si>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</si>
  <si>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</si>
  <si>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</si>
  <si>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</si>
  <si>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</si>
  <si>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</si>
  <si>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</si>
  <si>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</si>
  <si>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</si>
  <si>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</si>
  <si>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</si>
  <si>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</si>
  <si>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</si>
  <si>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</si>
  <si>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</si>
  <si>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</si>
  <si>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</si>
  <si>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</si>
  <si>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</si>
  <si>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</si>
  <si>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</si>
  <si>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</si>
  <si>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</si>
  <si>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</si>
  <si>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</si>
  <si>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</si>
  <si>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</si>
  <si>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</si>
  <si>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</si>
  <si>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</si>
  <si>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</si>
  <si>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</si>
  <si>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</si>
  <si>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</si>
  <si>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</si>
  <si>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</si>
  <si>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</si>
  <si>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</si>
  <si>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</si>
  <si>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</si>
  <si>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</si>
  <si>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</si>
  <si>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</si>
  <si>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</si>
  <si>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</si>
  <si>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</si>
  <si>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</si>
  <si>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</si>
  <si>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</si>
  <si>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</si>
  <si>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</si>
  <si>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</si>
  <si>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</si>
  <si>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</si>
  <si>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</si>
  <si>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</si>
  <si>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</si>
  <si>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</si>
  <si>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</si>
  <si>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</si>
  <si>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</si>
  <si>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</si>
  <si>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</si>
  <si>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</si>
  <si>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</si>
  <si>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</si>
  <si>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</si>
  <si>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</si>
  <si>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</si>
  <si>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</si>
  <si>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</si>
  <si>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</si>
  <si>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</si>
  <si>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</si>
  <si>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</si>
  <si>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</si>
  <si>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</si>
  <si>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</si>
  <si>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</si>
  <si>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</si>
  <si>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</si>
  <si>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</si>
  <si>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</si>
  <si>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</si>
  <si>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</si>
  <si>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</si>
  <si>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</si>
  <si>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</si>
  <si>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</si>
  <si>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</si>
  <si>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</si>
  <si>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</si>
  <si>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</si>
  <si>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</si>
  <si>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</si>
  <si>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</si>
  <si>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</si>
  <si>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</si>
  <si>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</si>
  <si>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</si>
  <si>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</si>
  <si>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</si>
  <si>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</si>
  <si>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</si>
  <si>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</si>
  <si>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</si>
  <si>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</si>
  <si>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</si>
  <si>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</si>
  <si>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</si>
  <si>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</si>
  <si>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</si>
  <si>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</si>
  <si>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</si>
  <si>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</si>
  <si>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</si>
  <si>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</si>
  <si>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</si>
  <si>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</si>
  <si>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</si>
  <si>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</si>
  <si>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</si>
  <si>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</si>
  <si>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</si>
  <si>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</si>
  <si>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</si>
  <si>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</si>
  <si>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</si>
  <si>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</si>
  <si>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</si>
  <si>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</si>
  <si>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</si>
  <si>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</si>
  <si>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</si>
  <si>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</si>
  <si>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</si>
  <si>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</si>
  <si>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</si>
  <si>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</si>
  <si>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</si>
  <si>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</si>
  <si>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</si>
  <si>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</si>
  <si>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</si>
  <si>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</si>
  <si>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</si>
  <si>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</si>
  <si>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</si>
  <si>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</si>
  <si>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</si>
  <si>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</si>
  <si>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</si>
  <si>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</si>
  <si>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</si>
  <si>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</si>
  <si>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</si>
  <si>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</si>
  <si>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</si>
  <si>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</si>
  <si>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</si>
  <si>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</si>
  <si>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</si>
  <si>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</si>
  <si>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</si>
  <si>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</si>
  <si>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</si>
  <si>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</si>
  <si>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</si>
  <si>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</si>
  <si>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</si>
  <si>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</si>
  <si>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</si>
  <si>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</si>
  <si>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</si>
  <si>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</si>
  <si>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</si>
  <si>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</si>
  <si>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</si>
  <si>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</si>
  <si>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</si>
  <si>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</si>
  <si>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</si>
  <si>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</si>
  <si>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</si>
  <si>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</si>
  <si>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</si>
  <si>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</si>
  <si>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</si>
  <si>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</si>
  <si>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</si>
  <si>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</si>
  <si>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</si>
  <si>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</si>
  <si>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</si>
  <si>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</si>
  <si>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</si>
  <si>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</si>
  <si>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</si>
  <si>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</si>
  <si>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</si>
  <si>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</si>
  <si>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</si>
  <si>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</si>
  <si>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</si>
  <si>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</si>
  <si>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</si>
  <si>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</si>
  <si>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</si>
  <si>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</si>
  <si>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</si>
  <si>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</si>
  <si>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</si>
  <si>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</si>
  <si>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</si>
  <si>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</si>
  <si>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</si>
  <si>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</si>
  <si>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</si>
  <si>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</si>
  <si>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</si>
  <si>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</si>
  <si>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</si>
  <si>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</si>
  <si>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</si>
  <si>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</si>
  <si>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</si>
  <si>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</si>
  <si>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</si>
  <si>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</si>
  <si>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</si>
  <si>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</si>
  <si>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</si>
  <si>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</si>
  <si>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</si>
  <si>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</si>
  <si>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</si>
  <si>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</si>
  <si>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</si>
  <si>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</si>
  <si>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</si>
  <si>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</si>
  <si>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</si>
  <si>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</si>
  <si>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</si>
  <si>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</si>
  <si>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</si>
  <si>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</si>
  <si>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</si>
  <si>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</si>
  <si>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</si>
  <si>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</si>
  <si>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</si>
  <si>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</si>
  <si>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</si>
  <si>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</si>
  <si>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</si>
  <si>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</si>
  <si>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</si>
  <si>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</si>
  <si>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</si>
  <si>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</si>
  <si>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</si>
  <si>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</si>
  <si>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</si>
  <si>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</si>
  <si>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</si>
  <si>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</si>
  <si>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</si>
  <si>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</si>
  <si>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</si>
  <si>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</si>
  <si>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</si>
  <si>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</si>
  <si>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</si>
  <si>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</si>
  <si>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</si>
  <si>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</si>
  <si>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</si>
  <si>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</si>
  <si>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</si>
  <si>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</si>
  <si>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</si>
  <si>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</si>
  <si>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</si>
  <si>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</si>
  <si>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</si>
  <si>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</si>
  <si>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</si>
  <si>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</si>
  <si>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</si>
  <si>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</si>
  <si>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</si>
  <si>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</si>
  <si>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</si>
  <si>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</si>
  <si>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</si>
  <si>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</si>
  <si>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</si>
  <si>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</si>
  <si>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</si>
  <si>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</si>
  <si>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</si>
  <si>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</si>
  <si>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</si>
  <si>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</si>
  <si>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</si>
  <si>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</si>
  <si>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</si>
  <si>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</si>
  <si>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</si>
  <si>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</si>
  <si>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</si>
  <si>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</si>
  <si>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</si>
  <si>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</si>
  <si>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</si>
  <si>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</si>
  <si>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</si>
  <si>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</si>
  <si>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</si>
  <si>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</si>
  <si>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</si>
  <si>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</si>
  <si>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</si>
  <si>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</si>
  <si>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</si>
  <si>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</si>
  <si>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</si>
  <si>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</si>
  <si>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</si>
  <si>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</si>
  <si>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</si>
  <si>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</si>
  <si>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</si>
  <si>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</si>
  <si>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</si>
  <si>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</si>
  <si>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</si>
  <si>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</si>
  <si>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</si>
  <si>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</si>
  <si>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</si>
  <si>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</si>
  <si>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</si>
  <si>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</si>
  <si>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</si>
  <si>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</si>
  <si>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</si>
  <si>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</si>
  <si>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</si>
  <si>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</si>
  <si>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</si>
  <si>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</si>
  <si>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</si>
  <si>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</si>
  <si>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</si>
  <si>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</si>
  <si>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</si>
  <si>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</si>
  <si>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</si>
  <si>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</si>
  <si>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</si>
  <si>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</si>
  <si>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</si>
  <si>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</si>
  <si>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</si>
  <si>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</si>
  <si>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</si>
  <si>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</si>
  <si>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</si>
  <si>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</si>
  <si>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</si>
  <si>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</si>
  <si>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</si>
  <si>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</si>
  <si>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</si>
  <si>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</si>
  <si>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</si>
  <si>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</si>
  <si>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</si>
  <si>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</si>
  <si>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</si>
  <si>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</si>
  <si>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</si>
  <si>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</si>
  <si>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</si>
  <si>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</si>
  <si>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</si>
  <si>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</si>
  <si>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</si>
  <si>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</si>
  <si>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</si>
  <si>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</si>
  <si>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</si>
  <si>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</si>
  <si>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</si>
  <si>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</si>
  <si>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</si>
  <si>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</si>
  <si>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</si>
  <si>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</si>
  <si>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</si>
  <si>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</si>
  <si>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</si>
  <si>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</si>
  <si>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</si>
  <si>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</si>
  <si>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</si>
  <si>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</si>
  <si>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</si>
  <si>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</si>
  <si>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</si>
  <si>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</si>
  <si>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</si>
  <si>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</si>
  <si>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</si>
  <si>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</si>
  <si>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</si>
  <si>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</si>
  <si>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</si>
  <si>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</si>
  <si>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</si>
  <si>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</si>
  <si>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</si>
  <si>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</si>
  <si>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</si>
  <si>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</si>
  <si>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</si>
  <si>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</si>
  <si>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</si>
  <si>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</si>
  <si>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</si>
  <si>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</si>
  <si>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</si>
  <si>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</si>
  <si>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</si>
  <si>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</si>
  <si>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</si>
  <si>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</si>
  <si>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</si>
  <si>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</si>
  <si>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</si>
  <si>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</si>
  <si>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</si>
  <si>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</si>
  <si>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</si>
  <si>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</si>
  <si>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</si>
  <si>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</si>
  <si>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</si>
  <si>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</si>
  <si>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</si>
  <si>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</si>
  <si>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</si>
  <si>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</si>
  <si>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</si>
  <si>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</si>
  <si>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</si>
  <si>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</si>
  <si>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</si>
  <si>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</si>
  <si>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</si>
  <si>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</si>
  <si>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</si>
  <si>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</si>
  <si>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</si>
  <si>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</si>
  <si>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</si>
  <si>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</si>
  <si>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</si>
  <si>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</si>
  <si>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</si>
  <si>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</si>
  <si>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</si>
  <si>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</si>
  <si>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</si>
  <si>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</si>
  <si>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</si>
  <si>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</si>
  <si>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</si>
  <si>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</si>
  <si>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</si>
  <si>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</si>
  <si>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</si>
  <si>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</si>
  <si>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</si>
  <si>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</si>
  <si>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</si>
  <si>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</si>
  <si>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</si>
  <si>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</si>
  <si>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</si>
  <si>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</si>
  <si>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</si>
  <si>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</si>
  <si>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</si>
  <si>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</si>
  <si>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</si>
  <si>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</si>
  <si>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</si>
  <si>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</si>
  <si>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</si>
  <si>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</si>
  <si>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</si>
  <si>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</si>
  <si>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</si>
  <si>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</si>
  <si>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</si>
  <si>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</si>
  <si>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</si>
  <si>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</si>
  <si>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</si>
  <si>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</si>
  <si>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</si>
  <si>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</si>
  <si>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</si>
  <si>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</si>
  <si>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</si>
  <si>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</si>
  <si>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</si>
  <si>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</si>
  <si>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</si>
  <si>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</si>
  <si>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</si>
  <si>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</si>
  <si>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</si>
  <si>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</si>
  <si>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</si>
  <si>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</si>
  <si>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</si>
  <si>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</si>
  <si>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</si>
  <si>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</si>
  <si>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</si>
  <si>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</si>
  <si>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</si>
  <si>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</si>
  <si>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</si>
  <si>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</si>
  <si>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</si>
  <si>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</si>
  <si>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</si>
  <si>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</si>
  <si>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</si>
  <si>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</si>
  <si>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</si>
  <si>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</si>
  <si>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</si>
  <si>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</si>
  <si>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</si>
  <si>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</si>
  <si>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</si>
  <si>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</si>
  <si>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</si>
  <si>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</si>
  <si>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</si>
  <si>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</si>
  <si>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</si>
  <si>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</si>
  <si>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</si>
  <si>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</si>
  <si>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</si>
  <si>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</si>
  <si>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</si>
  <si>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</si>
  <si>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</si>
  <si>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</si>
  <si>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</si>
  <si>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</si>
  <si>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</si>
  <si>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</si>
  <si>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</si>
  <si>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</si>
  <si>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</si>
  <si>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</si>
  <si>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</si>
  <si>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</si>
  <si>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</si>
  <si>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</si>
  <si>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</si>
  <si>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</si>
  <si>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</si>
  <si>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</si>
  <si>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</si>
  <si>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</si>
  <si>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</si>
  <si>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</si>
  <si>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</si>
  <si>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</si>
  <si>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</si>
  <si>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</si>
  <si>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</si>
  <si>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</si>
  <si>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</si>
  <si>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</si>
  <si>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</si>
  <si>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</si>
  <si>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</si>
  <si>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</si>
  <si>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</si>
  <si>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</si>
  <si>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</si>
  <si>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</si>
  <si>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</si>
  <si>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</si>
  <si>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</si>
  <si>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</si>
  <si>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</si>
  <si>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</si>
  <si>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</si>
  <si>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</si>
  <si>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</si>
  <si>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</si>
  <si>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</si>
  <si>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</si>
  <si>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</si>
  <si>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</si>
  <si>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</si>
  <si>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</si>
  <si>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</si>
  <si>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</si>
  <si>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</si>
  <si>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</si>
  <si>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</si>
  <si>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</si>
  <si>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</si>
  <si>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</si>
  <si>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</si>
  <si>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</si>
  <si>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</si>
  <si>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</si>
  <si>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</si>
  <si>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</si>
  <si>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</si>
  <si>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</si>
  <si>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</si>
  <si>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</si>
  <si>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</si>
  <si>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</si>
  <si>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</si>
  <si>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</si>
  <si>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</si>
  <si>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</si>
  <si>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</si>
  <si>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</si>
  <si>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</si>
  <si>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</si>
  <si>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</si>
  <si>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</si>
  <si>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</si>
  <si>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</si>
  <si>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</si>
  <si>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</si>
  <si>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</si>
  <si>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</si>
  <si>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</si>
  <si>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</si>
  <si>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</si>
  <si>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</si>
  <si>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</si>
  <si>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</si>
  <si>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</si>
  <si>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</si>
  <si>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</si>
  <si>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</si>
  <si>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</si>
  <si>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</si>
  <si>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</si>
  <si>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</si>
  <si>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</si>
  <si>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</si>
  <si>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</si>
  <si>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</si>
  <si>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</si>
  <si>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</si>
  <si>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</si>
  <si>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</si>
  <si>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</si>
  <si>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</si>
  <si>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</si>
  <si>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</si>
  <si>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</si>
  <si>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</si>
  <si>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</si>
  <si>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</si>
  <si>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</si>
  <si>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</si>
  <si>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</si>
  <si>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</si>
  <si>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</si>
  <si>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</si>
  <si>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</si>
  <si>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</si>
  <si>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</si>
  <si>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</si>
  <si>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</si>
  <si>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</si>
  <si>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</si>
  <si>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</si>
  <si>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</si>
  <si>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</si>
  <si>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</si>
  <si>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</si>
  <si>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</si>
  <si>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</si>
  <si>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</si>
  <si>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</si>
  <si>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</si>
  <si>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</si>
  <si>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</si>
  <si>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</si>
  <si>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</si>
  <si>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</si>
  <si>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</si>
  <si>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</si>
  <si>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</si>
  <si>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</si>
  <si>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</si>
  <si>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</si>
  <si>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</si>
  <si>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</si>
  <si>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</si>
  <si>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</si>
  <si>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</si>
  <si>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</si>
  <si>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</si>
  <si>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</si>
  <si>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</si>
  <si>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</si>
  <si>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</si>
  <si>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</si>
  <si>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</si>
  <si>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</si>
  <si>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</si>
  <si>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</si>
  <si>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</si>
  <si>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</si>
  <si>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</si>
  <si>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</si>
  <si>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</si>
  <si>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</si>
  <si>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</si>
  <si>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</si>
  <si>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</si>
  <si>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</si>
  <si>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</si>
  <si>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</si>
  <si>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</si>
  <si>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</si>
  <si>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</si>
  <si>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</si>
  <si>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</si>
  <si>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</si>
  <si>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</si>
  <si>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</si>
  <si>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</si>
  <si>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</si>
  <si>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</si>
  <si>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</si>
  <si>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</si>
  <si>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</si>
  <si>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</si>
  <si>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</si>
  <si>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</si>
  <si>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</si>
  <si>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</si>
  <si>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</si>
  <si>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</si>
  <si>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</si>
  <si>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</si>
  <si>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</si>
  <si>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</si>
  <si>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</si>
  <si>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</si>
  <si>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</si>
  <si>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</si>
  <si>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</si>
  <si>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</si>
  <si>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</si>
  <si>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</si>
  <si>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</si>
  <si>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</si>
  <si>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</si>
  <si>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</si>
  <si>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</si>
  <si>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</si>
  <si>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</si>
  <si>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</si>
  <si>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</si>
  <si>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</si>
  <si>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</si>
  <si>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</si>
  <si>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</si>
  <si>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</si>
  <si>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</si>
  <si>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</si>
  <si>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</si>
  <si>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</si>
  <si>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</si>
  <si>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</si>
  <si>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</si>
  <si>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</si>
  <si>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</si>
  <si>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</si>
  <si>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</si>
  <si>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</si>
  <si>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</si>
  <si>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</si>
  <si>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</si>
  <si>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</si>
  <si>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</si>
  <si>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</si>
  <si>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</si>
  <si>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</si>
  <si>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</si>
  <si>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</si>
  <si>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</si>
  <si>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</si>
  <si>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</si>
  <si>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</si>
  <si>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</si>
  <si>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</si>
  <si>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</si>
  <si>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</si>
  <si>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</si>
  <si>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</si>
  <si>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</si>
  <si>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</si>
  <si>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</si>
  <si>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</si>
  <si>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</si>
  <si>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</si>
  <si>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</si>
  <si>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</si>
  <si>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</si>
  <si>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</si>
  <si>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</si>
  <si>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</si>
  <si>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</si>
  <si>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</si>
  <si>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</si>
  <si>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</si>
  <si>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</si>
  <si>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</si>
  <si>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</si>
  <si>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</si>
  <si>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</si>
  <si>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</si>
  <si>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</si>
  <si>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</si>
  <si>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</si>
  <si>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</si>
  <si>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</si>
  <si>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</si>
  <si>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</si>
  <si>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</si>
  <si>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</si>
  <si>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</si>
  <si>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</si>
  <si>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</si>
  <si>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</si>
  <si>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</si>
  <si>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</si>
  <si>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</si>
  <si>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</si>
  <si>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</si>
  <si>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</si>
  <si>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</si>
  <si>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</si>
  <si>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</si>
  <si>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</si>
  <si>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</si>
  <si>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</si>
  <si>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</si>
  <si>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</si>
  <si>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</si>
  <si>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</si>
  <si>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</si>
  <si>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</si>
  <si>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</si>
  <si>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</si>
  <si>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</si>
  <si>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</si>
  <si>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</si>
  <si>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</si>
  <si>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</si>
  <si>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</si>
  <si>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</si>
  <si>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</si>
  <si>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</si>
  <si>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</si>
  <si>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</si>
  <si>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</si>
  <si>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</si>
  <si>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</si>
  <si>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</si>
  <si>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</si>
  <si>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</si>
  <si>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</si>
  <si>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</si>
  <si>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</si>
  <si>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</si>
  <si>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</si>
  <si>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</si>
  <si>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</si>
  <si>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</si>
  <si>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</si>
  <si>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</si>
  <si>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</si>
  <si>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</si>
  <si>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</si>
  <si>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</si>
  <si>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</si>
  <si>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</si>
  <si>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</si>
  <si>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</si>
  <si>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</si>
  <si>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</si>
  <si>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</si>
  <si>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</si>
  <si>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</si>
  <si>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</si>
  <si>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</si>
  <si>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</si>
  <si>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</si>
  <si>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</si>
  <si>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</si>
  <si>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</si>
  <si>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</si>
  <si>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</si>
  <si>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</si>
  <si>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</si>
  <si>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</si>
  <si>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</si>
  <si>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</si>
  <si>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</si>
  <si>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</si>
  <si>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</si>
  <si>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</si>
  <si>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</si>
  <si>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</si>
  <si>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</si>
  <si>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</si>
  <si>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</si>
  <si>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</si>
  <si>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</si>
  <si>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</si>
  <si>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</si>
  <si>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</si>
  <si>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</si>
  <si>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</si>
  <si>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</si>
  <si>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</si>
  <si>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</si>
  <si>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</si>
  <si>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</si>
  <si>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</si>
  <si>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</si>
  <si>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</si>
  <si>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</si>
  <si>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</si>
  <si>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</si>
  <si>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</si>
  <si>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</si>
  <si>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</si>
  <si>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</si>
  <si>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</si>
  <si>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</si>
  <si>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</si>
  <si>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</si>
  <si>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</si>
  <si>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</si>
  <si>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</si>
  <si>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</si>
  <si>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</si>
  <si>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</si>
  <si>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</si>
  <si>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</si>
  <si>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</si>
  <si>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</si>
  <si>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</si>
  <si>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</si>
  <si>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</si>
  <si>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</si>
  <si>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</si>
  <si>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</si>
  <si>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</si>
  <si>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</si>
  <si>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</si>
  <si>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</si>
  <si>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</si>
  <si>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</si>
  <si>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</si>
  <si>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</si>
  <si>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</si>
  <si>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</si>
  <si>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</si>
  <si>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</si>
  <si>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</si>
  <si>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</si>
  <si>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</si>
  <si>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</si>
  <si>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</si>
  <si>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</si>
  <si>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</si>
  <si>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</si>
  <si>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</si>
  <si>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</si>
  <si>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</si>
  <si>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</si>
  <si>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</si>
  <si>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</si>
  <si>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</si>
  <si>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</si>
  <si>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</si>
  <si>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</si>
  <si>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</si>
  <si>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</si>
  <si>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</si>
  <si>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</si>
  <si>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</si>
  <si>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</si>
  <si>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</si>
  <si>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</si>
  <si>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</si>
  <si>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</si>
  <si>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</si>
  <si>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</si>
  <si>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</si>
  <si>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</si>
  <si>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</si>
  <si>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</si>
  <si>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</si>
  <si>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</si>
  <si>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</si>
  <si>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</si>
  <si>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</si>
  <si>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</si>
  <si>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</si>
  <si>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</si>
  <si>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</si>
  <si>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</si>
  <si>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</si>
  <si>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</si>
  <si>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</si>
  <si>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</si>
  <si>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</si>
  <si>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</si>
  <si>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</si>
  <si>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</si>
  <si>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</si>
  <si>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</si>
  <si>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</si>
  <si>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</si>
  <si>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</si>
  <si>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</si>
  <si>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</si>
  <si>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</si>
  <si>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</si>
  <si>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</si>
  <si>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</si>
  <si>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</si>
  <si>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</si>
  <si>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</si>
  <si>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</si>
  <si>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</si>
  <si>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</si>
  <si>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</si>
  <si>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</si>
  <si>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</si>
  <si>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</si>
  <si>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</si>
  <si>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</si>
  <si>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</si>
  <si>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</si>
  <si>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</si>
  <si>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</si>
  <si>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</si>
  <si>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</si>
  <si>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</si>
  <si>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</si>
  <si>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</si>
  <si>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</si>
  <si>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</si>
  <si>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</si>
  <si>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</si>
  <si>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</si>
  <si>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</si>
  <si>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</si>
  <si>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</si>
  <si>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</si>
  <si>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</si>
  <si>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</si>
  <si>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</si>
  <si>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</si>
  <si>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</si>
  <si>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</si>
  <si>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</si>
  <si>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</si>
  <si>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</si>
  <si>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</si>
  <si>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</si>
  <si>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</si>
  <si>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</si>
  <si>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</si>
  <si>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</si>
  <si>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</si>
  <si>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</si>
  <si>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</si>
  <si>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</si>
  <si>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</si>
  <si>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</si>
  <si>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</si>
  <si>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</si>
  <si>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</si>
  <si>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</si>
  <si>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</si>
  <si>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</si>
  <si>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</si>
  <si>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</si>
  <si>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</si>
  <si>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</si>
  <si>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</si>
  <si>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</si>
  <si>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</si>
  <si>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</si>
  <si>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</si>
  <si>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</si>
  <si>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</si>
  <si>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</si>
  <si>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</si>
  <si>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</si>
  <si>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</si>
  <si>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</si>
  <si>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</si>
  <si>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</si>
  <si>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</si>
  <si>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</si>
  <si>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</si>
  <si>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</si>
  <si>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</si>
  <si>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</si>
  <si>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</si>
  <si>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</si>
  <si>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</si>
  <si>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</si>
  <si>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</si>
  <si>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</si>
  <si>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</si>
  <si>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</si>
  <si>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</si>
  <si>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</si>
  <si>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</si>
  <si>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</si>
  <si>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</si>
  <si>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</si>
  <si>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</si>
  <si>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</si>
  <si>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</si>
  <si>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</si>
  <si>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</si>
  <si>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</si>
  <si>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</si>
  <si>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</si>
  <si>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</si>
  <si>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</si>
  <si>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</si>
  <si>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</si>
  <si>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</si>
  <si>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</si>
  <si>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</si>
  <si>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</si>
  <si>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</si>
  <si>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</si>
  <si>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</si>
  <si>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</si>
  <si>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</si>
  <si>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</si>
  <si>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</si>
  <si>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</si>
  <si>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</si>
  <si>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</si>
  <si>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</si>
  <si>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</si>
  <si>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</si>
  <si>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</si>
  <si>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</si>
  <si>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</si>
  <si>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</si>
  <si>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</si>
  <si>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</si>
  <si>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</si>
  <si>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</si>
  <si>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</si>
  <si>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</si>
  <si>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</si>
  <si>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</si>
  <si>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</si>
  <si>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</si>
  <si>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</si>
  <si>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</si>
  <si>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</si>
  <si>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</si>
  <si>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</si>
  <si>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</si>
  <si>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</si>
  <si>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</si>
  <si>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</si>
  <si>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</si>
  <si>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</si>
  <si>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</si>
  <si>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</si>
  <si>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</si>
  <si>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</si>
  <si>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</si>
  <si>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</si>
  <si>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</si>
  <si>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</si>
  <si>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</si>
  <si>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</si>
  <si>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</si>
  <si>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</si>
  <si>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</si>
  <si>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</si>
  <si>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</si>
  <si>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</si>
  <si>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</si>
  <si>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</si>
  <si>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</si>
  <si>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</si>
  <si>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</si>
  <si>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</si>
  <si>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</si>
  <si>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</si>
  <si>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</si>
  <si>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</si>
  <si>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</si>
  <si>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</si>
  <si>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</si>
  <si>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</si>
  <si>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</si>
  <si>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</si>
  <si>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</si>
  <si>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</si>
  <si>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</si>
  <si>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</si>
  <si>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</si>
  <si>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</si>
  <si>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</si>
  <si>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</si>
  <si>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</si>
  <si>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</si>
  <si>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</si>
  <si>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</si>
  <si>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</si>
  <si>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</si>
  <si>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</si>
  <si>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</si>
  <si>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</si>
  <si>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</si>
  <si>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</si>
  <si>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</si>
  <si>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</si>
  <si>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</si>
  <si>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</si>
  <si>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</si>
  <si>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</si>
  <si>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</si>
  <si>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</si>
  <si>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</si>
  <si>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</si>
  <si>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</si>
  <si>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</si>
  <si>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</si>
  <si>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</si>
  <si>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</si>
  <si>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</si>
  <si>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</si>
  <si>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</si>
  <si>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</si>
  <si>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</si>
  <si>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</si>
  <si>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</si>
  <si>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</si>
  <si>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</si>
  <si>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</si>
  <si>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</si>
  <si>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</si>
  <si>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</si>
  <si>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</si>
  <si>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</si>
  <si>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</si>
  <si>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</si>
  <si>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</si>
  <si>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</si>
  <si>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</si>
  <si>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</si>
  <si>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</si>
  <si>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</si>
  <si>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</si>
  <si>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</si>
  <si>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</si>
  <si>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</si>
  <si>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</si>
  <si>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</si>
  <si>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</si>
  <si>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</si>
  <si>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</si>
  <si>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</si>
  <si>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</si>
  <si>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</si>
  <si>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</si>
  <si>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</si>
  <si>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</si>
  <si>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</si>
  <si>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</si>
  <si>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</si>
  <si>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</si>
  <si>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</si>
  <si>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</si>
  <si>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</si>
  <si>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</si>
  <si>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</si>
  <si>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</si>
  <si>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</si>
  <si>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</si>
  <si>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</si>
  <si>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</si>
  <si>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</si>
  <si>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</si>
  <si>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</si>
  <si>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</si>
  <si>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</si>
  <si>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</si>
  <si>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</si>
  <si>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</si>
  <si>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</si>
  <si>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</si>
  <si>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</si>
  <si>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</si>
  <si>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</si>
  <si>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</si>
  <si>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</si>
  <si>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</si>
  <si>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</si>
  <si>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</si>
  <si>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</si>
  <si>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</si>
  <si>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</si>
  <si>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</si>
  <si>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</si>
  <si>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</si>
  <si>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</si>
  <si>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</si>
  <si>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</si>
  <si>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</si>
  <si>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</si>
  <si>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</si>
  <si>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</si>
  <si>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</si>
  <si>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</si>
  <si>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</si>
  <si>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</si>
  <si>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</si>
  <si>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</si>
  <si>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</si>
  <si>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</si>
  <si>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</si>
  <si>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</si>
  <si>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</si>
  <si>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</si>
  <si>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</si>
  <si>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</si>
  <si>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</si>
  <si>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</si>
  <si>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</si>
  <si>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</si>
  <si>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</si>
  <si>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</si>
  <si>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</si>
  <si>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</si>
  <si>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</si>
  <si>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</si>
  <si>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</si>
  <si>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</si>
  <si>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</si>
  <si>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</si>
  <si>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</si>
  <si>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</si>
  <si>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</si>
  <si>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</si>
  <si>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</si>
  <si>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</si>
  <si>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</si>
  <si>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</si>
  <si>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</si>
  <si>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</si>
  <si>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</si>
  <si>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</si>
  <si>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</si>
  <si>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</si>
  <si>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</si>
  <si>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</si>
  <si>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</si>
  <si>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</si>
  <si>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</si>
  <si>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</si>
  <si>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</si>
  <si>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</si>
  <si>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</si>
  <si>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</si>
  <si>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</si>
  <si>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</si>
  <si>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</si>
  <si>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</si>
  <si>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</si>
  <si>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</si>
  <si>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</si>
  <si>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</si>
  <si>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</si>
  <si>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</si>
  <si>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</si>
  <si>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</si>
  <si>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</si>
  <si>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</si>
  <si>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</si>
  <si>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</si>
  <si>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</si>
  <si>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</si>
  <si>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</si>
  <si>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</si>
  <si>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</si>
  <si>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</si>
  <si>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</si>
  <si>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</si>
  <si>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</si>
  <si>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</si>
  <si>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</si>
  <si>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</si>
  <si>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</si>
  <si>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</si>
  <si>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</si>
  <si>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</si>
  <si>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</si>
  <si>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</si>
  <si>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</si>
  <si>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</si>
  <si>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</si>
  <si>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</si>
  <si>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</si>
  <si>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</si>
  <si>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</si>
  <si>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</si>
  <si>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</si>
  <si>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</si>
  <si>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</si>
  <si>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</si>
  <si>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</si>
  <si>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</si>
  <si>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</si>
  <si>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</si>
  <si>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</si>
  <si>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</si>
  <si>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</si>
  <si>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</si>
  <si>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</si>
  <si>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</si>
  <si>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</si>
  <si>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</si>
  <si>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</si>
  <si>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</si>
  <si>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</si>
  <si>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</si>
  <si>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</si>
  <si>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</si>
  <si>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</si>
  <si>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</si>
  <si>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</si>
  <si>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</si>
  <si>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</si>
  <si>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</si>
  <si>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</si>
  <si>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</si>
  <si>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</si>
  <si>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</si>
  <si>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</si>
  <si>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</si>
  <si>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</si>
  <si>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</si>
  <si>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</si>
  <si>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</si>
  <si>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</si>
  <si>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</si>
  <si>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</si>
  <si>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</si>
  <si>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</si>
  <si>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</si>
  <si>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</si>
  <si>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</si>
  <si>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</si>
  <si>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</si>
  <si>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</si>
  <si>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</si>
  <si>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</si>
  <si>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</si>
  <si>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</si>
  <si>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</si>
  <si>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</si>
  <si>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</si>
  <si>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</si>
  <si>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</si>
  <si>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</si>
  <si>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</si>
  <si>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</si>
  <si>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</si>
  <si>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</si>
  <si>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</si>
  <si>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</si>
  <si>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</si>
  <si>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</si>
  <si>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</si>
  <si>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</si>
  <si>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</si>
  <si>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</si>
  <si>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</si>
  <si>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</si>
  <si>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</si>
  <si>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</si>
  <si>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</si>
  <si>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</si>
  <si>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</si>
  <si>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</si>
  <si>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</si>
  <si>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</si>
  <si>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</si>
  <si>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</si>
  <si>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</si>
  <si>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</si>
  <si>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</si>
  <si>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</si>
  <si>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</si>
  <si>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</si>
  <si>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</si>
  <si>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</si>
  <si>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</si>
  <si>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</si>
  <si>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</si>
  <si>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</si>
  <si>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</si>
  <si>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</si>
  <si>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</si>
  <si>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</si>
  <si>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</si>
  <si>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</si>
  <si>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</si>
  <si>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</si>
  <si>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</si>
  <si>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</si>
  <si>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</si>
  <si>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</si>
  <si>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</si>
  <si>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</si>
  <si>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</si>
  <si>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</si>
  <si>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</si>
  <si>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</si>
  <si>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</si>
  <si>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</si>
  <si>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</si>
  <si>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</si>
  <si>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</si>
  <si>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</si>
  <si>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</si>
  <si>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</si>
  <si>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</si>
  <si>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</si>
  <si>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</si>
  <si>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</si>
  <si>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</si>
  <si>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</si>
  <si>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</si>
  <si>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</si>
  <si>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</si>
  <si>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</si>
  <si>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</si>
  <si>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</si>
  <si>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</si>
  <si>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</si>
  <si>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</si>
  <si>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</si>
  <si>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</si>
  <si>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</si>
  <si>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</si>
  <si>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</si>
  <si>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</si>
  <si>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</si>
  <si>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</si>
  <si>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</si>
  <si>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</si>
  <si>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</si>
  <si>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</si>
  <si>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</si>
  <si>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</si>
  <si>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</si>
  <si>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</si>
  <si>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</si>
  <si>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</si>
  <si>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</si>
  <si>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</si>
  <si>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</si>
  <si>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</si>
  <si>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</si>
  <si>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</si>
  <si>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</si>
  <si>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</si>
  <si>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</si>
  <si>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</si>
  <si>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</si>
  <si>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</si>
  <si>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</si>
  <si>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</si>
  <si>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</si>
  <si>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</si>
  <si>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</si>
  <si>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</si>
  <si>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</si>
  <si>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</si>
  <si>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</si>
  <si>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</si>
  <si>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</si>
  <si>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</si>
  <si>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</si>
  <si>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</si>
  <si>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</si>
  <si>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</si>
  <si>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</si>
  <si>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</si>
  <si>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</si>
  <si>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</si>
  <si>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</si>
  <si>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</si>
  <si>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</si>
  <si>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</si>
  <si>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</si>
  <si>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</si>
  <si>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</si>
  <si>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</si>
  <si>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</si>
  <si>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</si>
  <si>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</si>
  <si>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</si>
  <si>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</si>
  <si>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</si>
  <si>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</si>
  <si>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</si>
  <si>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</si>
  <si>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</si>
  <si>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</si>
  <si>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</si>
  <si>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</si>
  <si>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</si>
  <si>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</si>
  <si>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</si>
  <si>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</si>
  <si>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</si>
  <si>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</si>
  <si>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</si>
  <si>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</si>
  <si>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</si>
  <si>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</si>
  <si>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</si>
  <si>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</si>
  <si>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</si>
  <si>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</si>
  <si>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</si>
  <si>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</si>
  <si>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</si>
  <si>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</si>
  <si>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</si>
  <si>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</si>
  <si>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</si>
  <si>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</si>
  <si>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</si>
  <si>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</si>
  <si>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</si>
  <si>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</si>
  <si>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</si>
  <si>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</si>
  <si>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</si>
  <si>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</si>
  <si>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</si>
  <si>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</si>
  <si>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</si>
  <si>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</si>
  <si>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</si>
  <si>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</si>
  <si>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</si>
  <si>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</si>
  <si>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</si>
  <si>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</si>
  <si>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</si>
  <si>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</si>
  <si>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</si>
  <si>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</si>
  <si>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</si>
  <si>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</si>
  <si>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</si>
  <si>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</si>
  <si>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</si>
  <si>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</si>
  <si>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</si>
  <si>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</si>
  <si>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</si>
  <si>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</si>
  <si>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</si>
  <si>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</si>
  <si>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</si>
  <si>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</si>
  <si>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</si>
  <si>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</si>
  <si>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</si>
  <si>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</si>
  <si>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</si>
  <si>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</si>
  <si>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</si>
  <si>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</si>
  <si>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</si>
  <si>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</si>
  <si>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</si>
  <si>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</si>
  <si>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</si>
  <si>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</si>
  <si>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</si>
  <si>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</si>
  <si>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</si>
  <si>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</si>
  <si>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</si>
  <si>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</si>
  <si>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</si>
  <si>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</si>
  <si>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</si>
  <si>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</si>
  <si>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</si>
  <si>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</si>
  <si>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</si>
  <si>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</si>
  <si>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</si>
  <si>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</si>
  <si>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</si>
  <si>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</si>
  <si>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</si>
  <si>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</si>
  <si>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</si>
  <si>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</si>
  <si>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</si>
  <si>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</si>
  <si>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</si>
  <si>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</si>
  <si>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</si>
  <si>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</si>
  <si>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</si>
  <si>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</si>
  <si>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</si>
  <si>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</si>
  <si>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</si>
  <si>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</si>
  <si>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</si>
  <si>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</si>
  <si>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</si>
  <si>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</si>
  <si>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</si>
  <si>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</si>
  <si>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</si>
  <si>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</si>
  <si>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</si>
  <si>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</si>
  <si>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</si>
  <si>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</si>
  <si>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</si>
  <si>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</si>
  <si>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</si>
  <si>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</si>
  <si>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</si>
  <si>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</si>
  <si>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</si>
  <si>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</si>
  <si>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</si>
  <si>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</si>
  <si>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</si>
  <si>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</si>
  <si>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</si>
  <si>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</si>
  <si>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</si>
  <si>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</si>
  <si>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</si>
  <si>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</si>
  <si>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</si>
  <si>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</si>
  <si>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</si>
  <si>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</si>
  <si>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</si>
  <si>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</si>
  <si>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</si>
  <si>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</si>
  <si>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</si>
  <si>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</si>
  <si>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</si>
  <si>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</si>
  <si>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</si>
  <si>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</si>
  <si>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</si>
  <si>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</si>
  <si>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</si>
  <si>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</si>
  <si>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</si>
  <si>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</si>
  <si>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</si>
  <si>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</si>
  <si>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</si>
  <si>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</si>
  <si>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</si>
  <si>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</si>
  <si>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</si>
  <si>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</si>
  <si>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</si>
  <si>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</si>
  <si>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</si>
  <si>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</si>
  <si>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</si>
  <si>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</si>
  <si>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</si>
  <si>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</si>
  <si>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</si>
  <si>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</si>
  <si>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</si>
  <si>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</si>
  <si>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</si>
  <si>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</si>
  <si>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</si>
  <si>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</si>
  <si>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</si>
  <si>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</si>
  <si>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</si>
  <si>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</si>
  <si>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</si>
  <si>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</si>
  <si>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</si>
  <si>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</si>
  <si>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</si>
  <si>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</si>
  <si>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</si>
  <si>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</si>
  <si>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</si>
  <si>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</si>
  <si>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</si>
  <si>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</si>
  <si>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</si>
  <si>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</si>
  <si>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</si>
  <si>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</si>
  <si>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</si>
  <si>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</si>
  <si>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</si>
  <si>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</si>
  <si>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</si>
  <si>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</si>
  <si>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</si>
  <si>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</si>
  <si>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</si>
  <si>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</si>
  <si>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</si>
  <si>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</si>
  <si>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</si>
  <si>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</si>
  <si>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</si>
  <si>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</si>
  <si>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</si>
  <si>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</si>
  <si>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</si>
  <si>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</si>
  <si>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</si>
  <si>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</si>
  <si>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</si>
  <si>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</si>
  <si>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</si>
  <si>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</si>
  <si>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</si>
  <si>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</si>
  <si>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</si>
  <si>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</si>
  <si>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</si>
  <si>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</si>
  <si>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</si>
  <si>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</si>
  <si>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</si>
  <si>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</si>
  <si>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</si>
  <si>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</si>
  <si>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</si>
  <si>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</si>
  <si>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</si>
  <si>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</si>
  <si>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</si>
  <si>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</si>
  <si>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</si>
  <si>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</si>
  <si>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</si>
  <si>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</si>
  <si>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</si>
  <si>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</si>
  <si>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</si>
  <si>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</si>
  <si>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</si>
  <si>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</si>
  <si>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</si>
  <si>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</si>
  <si>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</si>
  <si>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</si>
  <si>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</si>
  <si>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</si>
  <si>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</si>
  <si>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</si>
  <si>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</si>
  <si>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</si>
  <si>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</si>
  <si>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</si>
  <si>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</si>
  <si>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</si>
  <si>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</si>
  <si>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</si>
  <si>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</si>
  <si>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</si>
  <si>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</si>
  <si>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</si>
  <si>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</si>
  <si>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</si>
  <si>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</si>
  <si>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</si>
  <si>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</si>
  <si>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</si>
  <si>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</si>
  <si>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</si>
  <si>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</si>
  <si>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</si>
  <si>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</si>
  <si>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</si>
  <si>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</si>
  <si>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</si>
  <si>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</si>
  <si>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</si>
  <si>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</si>
  <si>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</si>
  <si>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</si>
  <si>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</si>
  <si>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</si>
  <si>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</si>
  <si>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</si>
  <si>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</si>
  <si>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</si>
  <si>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</si>
  <si>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</si>
  <si>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</si>
  <si>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</si>
  <si>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</si>
  <si>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</si>
  <si>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</si>
  <si>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</si>
  <si>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</si>
  <si>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</si>
  <si>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</si>
  <si>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</si>
  <si>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</si>
  <si>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</si>
  <si>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</si>
  <si>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</si>
  <si>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</si>
  <si>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</si>
  <si>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</si>
  <si>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</si>
  <si>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</si>
  <si>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</si>
  <si>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</si>
  <si>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</si>
  <si>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</si>
  <si>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</si>
  <si>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</si>
  <si>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</si>
  <si>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</si>
  <si>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</si>
  <si>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</si>
  <si>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</si>
  <si>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</si>
  <si>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</si>
  <si>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</si>
  <si>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</si>
  <si>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</si>
  <si>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</si>
  <si>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</si>
  <si>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</si>
  <si>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</si>
  <si>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</si>
  <si>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</si>
  <si>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</si>
  <si>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</si>
  <si>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</si>
  <si>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</si>
  <si>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</si>
  <si>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</si>
  <si>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</si>
  <si>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</si>
  <si>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</si>
  <si>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</si>
  <si>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</si>
  <si>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</si>
  <si>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</si>
  <si>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</si>
  <si>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</si>
  <si>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</si>
  <si>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</si>
  <si>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</si>
  <si>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</si>
  <si>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</si>
  <si>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</si>
  <si>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</si>
  <si>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</si>
  <si>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</si>
  <si>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</si>
  <si>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</si>
  <si>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</si>
  <si>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</si>
  <si>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</si>
  <si>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</si>
  <si>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</si>
  <si>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</si>
  <si>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</si>
  <si>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</si>
  <si>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</si>
  <si>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</si>
  <si>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</si>
  <si>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</si>
  <si>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</si>
  <si>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</si>
  <si>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</si>
  <si>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</si>
  <si>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</si>
  <si>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</si>
  <si>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</si>
  <si>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</si>
  <si>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</si>
  <si>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</si>
  <si>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</si>
  <si>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</si>
  <si>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</si>
  <si>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</si>
  <si>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</si>
  <si>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</si>
  <si>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</si>
  <si>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</si>
  <si>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</si>
  <si>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</si>
  <si>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</si>
  <si>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</si>
  <si>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</si>
  <si>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</si>
  <si>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</si>
  <si>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</si>
  <si>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</si>
  <si>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</si>
  <si>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</si>
  <si>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</si>
  <si>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</si>
  <si>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</si>
  <si>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</si>
  <si>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</si>
  <si>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</si>
  <si>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</si>
  <si>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</si>
  <si>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</si>
  <si>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</si>
  <si>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</si>
  <si>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</si>
  <si>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</si>
  <si>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</si>
  <si>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</si>
  <si>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</si>
  <si>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</si>
  <si>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</si>
  <si>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</si>
  <si>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</si>
  <si>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</si>
  <si>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</si>
  <si>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</si>
  <si>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</si>
  <si>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</si>
  <si>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</si>
  <si>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</si>
  <si>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</si>
  <si>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</si>
  <si>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</si>
  <si>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</si>
  <si>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</si>
  <si>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</si>
  <si>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</si>
  <si>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</si>
  <si>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</si>
  <si>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</si>
  <si>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</si>
  <si>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</si>
  <si>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</si>
  <si>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</si>
  <si>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</si>
  <si>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</si>
  <si>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</si>
  <si>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</si>
  <si>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</si>
  <si>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</si>
  <si>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</si>
  <si>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</si>
  <si>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</si>
  <si>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</si>
  <si>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</si>
  <si>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</si>
  <si>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</si>
  <si>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</si>
  <si>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</si>
  <si>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</si>
  <si>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</si>
  <si>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</si>
  <si>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</si>
  <si>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</si>
  <si>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</si>
  <si>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</si>
  <si>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</si>
  <si>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</si>
  <si>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</si>
  <si>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</si>
  <si>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</si>
  <si>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</si>
  <si>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</si>
  <si>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</si>
  <si>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</si>
  <si>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</si>
  <si>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</si>
  <si>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</si>
  <si>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</si>
  <si>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</si>
  <si>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</si>
  <si>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</si>
  <si>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</si>
  <si>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</si>
  <si>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</si>
  <si>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</si>
  <si>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</si>
  <si>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</si>
  <si>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</si>
  <si>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</si>
  <si>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</si>
  <si>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</si>
  <si>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</si>
  <si>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</si>
  <si>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</si>
  <si>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</si>
  <si>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</si>
  <si>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</si>
  <si>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</si>
  <si>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</si>
  <si>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</si>
  <si>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</si>
  <si>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</si>
  <si>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</si>
  <si>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</si>
  <si>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</si>
  <si>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</si>
  <si>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</si>
  <si>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</si>
  <si>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</si>
  <si>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</si>
  <si>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</si>
  <si>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</si>
  <si>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</si>
  <si>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</si>
  <si>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</si>
  <si>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</si>
  <si>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</si>
  <si>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</si>
  <si>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</si>
  <si>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</si>
  <si>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</si>
  <si>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</si>
  <si>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</si>
  <si>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</si>
  <si>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</si>
  <si>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</si>
  <si>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</si>
  <si>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</si>
  <si>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</si>
  <si>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</si>
  <si>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</si>
  <si>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</si>
  <si>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</si>
  <si>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</si>
  <si>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</si>
  <si>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</si>
  <si>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</si>
  <si>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</si>
  <si>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</si>
  <si>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</si>
  <si>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</si>
  <si>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</si>
  <si>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</si>
  <si>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</si>
  <si>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</si>
  <si>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</si>
  <si>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</si>
  <si>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</si>
  <si>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</si>
  <si>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</si>
  <si>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</si>
  <si>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</si>
  <si>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</si>
  <si>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</si>
  <si>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</si>
  <si>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</si>
  <si>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</si>
  <si>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</si>
  <si>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</si>
  <si>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</si>
  <si>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</si>
  <si>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</si>
  <si>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</si>
  <si>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</si>
  <si>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</si>
  <si>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</si>
  <si>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</si>
  <si>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</si>
  <si>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</si>
  <si>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</si>
  <si>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</si>
  <si>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</si>
  <si>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</si>
  <si>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</si>
  <si>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</si>
  <si>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</si>
  <si>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</si>
  <si>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</si>
  <si>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</si>
  <si>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</si>
  <si>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</si>
  <si>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</si>
  <si>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</si>
  <si>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</si>
  <si>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</si>
  <si>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</si>
  <si>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</si>
  <si>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</si>
  <si>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</si>
  <si>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</si>
  <si>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</si>
  <si>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</si>
  <si>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</si>
  <si>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</si>
  <si>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</si>
  <si>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</si>
  <si>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</si>
  <si>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</si>
  <si>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</si>
  <si>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</si>
  <si>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</si>
  <si>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</si>
  <si>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</si>
  <si>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</si>
  <si>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</si>
  <si>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</si>
  <si>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</si>
  <si>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</si>
  <si>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</si>
  <si>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</si>
  <si>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</si>
  <si>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</si>
  <si>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</si>
  <si>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</si>
  <si>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</si>
  <si>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</si>
  <si>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</si>
  <si>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</si>
  <si>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</si>
  <si>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</si>
  <si>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</si>
  <si>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</si>
  <si>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</si>
  <si>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</si>
  <si>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</si>
  <si>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</si>
  <si>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</si>
  <si>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</si>
  <si>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</si>
  <si>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</si>
  <si>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</si>
  <si>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</si>
  <si>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</si>
  <si>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</si>
  <si>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</si>
  <si>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</si>
  <si>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</si>
  <si>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</si>
  <si>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</si>
  <si>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</si>
  <si>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</si>
  <si>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</si>
  <si>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</si>
  <si>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</si>
  <si>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</si>
  <si>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</si>
  <si>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</si>
  <si>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</si>
  <si>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</si>
  <si>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</si>
  <si>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</si>
  <si>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</si>
  <si>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</si>
  <si>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</si>
  <si>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</si>
  <si>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</si>
  <si>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</si>
  <si>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</si>
  <si>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</si>
  <si>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</si>
  <si>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</si>
  <si>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</si>
  <si>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</si>
  <si>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</si>
  <si>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</si>
  <si>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</si>
  <si>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</si>
  <si>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</si>
  <si>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</si>
  <si>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</si>
  <si>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</si>
  <si>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</si>
  <si>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</si>
  <si>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</si>
  <si>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</si>
  <si>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</si>
  <si>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</si>
  <si>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</si>
  <si>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</si>
  <si>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</si>
  <si>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</si>
  <si>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</si>
  <si>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</si>
  <si>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</si>
  <si>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</si>
  <si>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</si>
  <si>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</si>
  <si>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</si>
  <si>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</si>
  <si>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</si>
  <si>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</si>
  <si>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</si>
  <si>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</si>
  <si>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</si>
  <si>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</si>
  <si>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</si>
  <si>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</si>
  <si>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</si>
  <si>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</si>
  <si>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</si>
  <si>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</si>
  <si>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</si>
  <si>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</si>
  <si>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</si>
  <si>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</si>
  <si>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</si>
  <si>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</si>
  <si>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</si>
  <si>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</si>
  <si>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</si>
  <si>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</si>
  <si>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</si>
  <si>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</si>
  <si>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</si>
  <si>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</si>
  <si>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</si>
  <si>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</si>
  <si>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</si>
  <si>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</si>
  <si>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</si>
  <si>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</si>
  <si>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</si>
  <si>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</si>
  <si>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</si>
  <si>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</si>
  <si>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</si>
  <si>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</si>
  <si>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</si>
  <si>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</si>
  <si>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</si>
  <si>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</si>
  <si>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</si>
  <si>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</si>
  <si>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</si>
  <si>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</si>
  <si>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</si>
  <si>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</si>
  <si>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</si>
  <si>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</si>
  <si>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</si>
  <si>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</si>
  <si>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</si>
  <si>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</si>
  <si>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</si>
  <si>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</si>
  <si>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</si>
  <si>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</si>
  <si>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</si>
  <si>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</si>
  <si>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</si>
  <si>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</si>
  <si>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</si>
  <si>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</si>
  <si>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</si>
  <si>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</si>
  <si>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</si>
  <si>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</si>
  <si>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</si>
  <si>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</si>
  <si>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</si>
  <si>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</si>
  <si>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</si>
  <si>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</si>
  <si>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</si>
  <si>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</si>
  <si>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</si>
  <si>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</si>
  <si>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</si>
  <si>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</si>
  <si>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</si>
  <si>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</si>
  <si>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</si>
  <si>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</si>
  <si>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</si>
  <si>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</si>
  <si>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</si>
  <si>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</si>
  <si>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</si>
  <si>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</si>
  <si>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</si>
  <si>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</si>
  <si>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</si>
  <si>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</si>
  <si>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</si>
  <si>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</si>
  <si>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</si>
  <si>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</si>
  <si>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</si>
  <si>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</si>
  <si>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</si>
  <si>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</si>
  <si>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</si>
  <si>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</si>
  <si>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</si>
  <si>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</si>
  <si>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</si>
  <si>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</si>
  <si>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</si>
  <si>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</si>
  <si>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</si>
  <si>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</si>
  <si>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</si>
  <si>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</si>
  <si>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</si>
  <si>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</si>
  <si>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</si>
  <si>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</si>
  <si>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</si>
  <si>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</si>
  <si>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</si>
  <si>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</si>
  <si>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</si>
  <si>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</si>
  <si>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</si>
  <si>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</si>
  <si>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</si>
  <si>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</si>
  <si>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</si>
  <si>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</si>
  <si>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</si>
  <si>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</si>
  <si>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</si>
  <si>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</si>
  <si>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</si>
  <si>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</si>
  <si>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</si>
  <si>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</si>
  <si>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</si>
  <si>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</si>
  <si>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</si>
  <si>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</si>
  <si>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</si>
  <si>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</si>
  <si>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</si>
  <si>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</si>
  <si>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</si>
  <si>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</si>
  <si>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</si>
  <si>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</si>
  <si>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</si>
  <si>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</si>
  <si>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</si>
  <si>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</si>
  <si>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</si>
  <si>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</si>
  <si>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</si>
  <si>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</si>
  <si>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</si>
  <si>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</si>
  <si>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</si>
  <si>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</si>
  <si>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</si>
  <si>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</si>
  <si>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</si>
  <si>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</si>
  <si>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</si>
  <si>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</si>
  <si>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</si>
  <si>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</si>
  <si>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</si>
  <si>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</si>
  <si>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</si>
  <si>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</si>
  <si>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</si>
  <si>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</si>
  <si>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</si>
  <si>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</si>
  <si>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</si>
  <si>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</si>
  <si>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</si>
  <si>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</si>
  <si>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</si>
  <si>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</si>
  <si>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</si>
  <si>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</si>
  <si>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</si>
  <si>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</si>
  <si>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</si>
  <si>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</si>
  <si>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</si>
  <si>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</si>
  <si>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</si>
  <si>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</si>
  <si>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</si>
  <si>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</si>
  <si>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</si>
  <si>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</si>
  <si>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</si>
  <si>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</si>
  <si>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</si>
  <si>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</si>
  <si>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</si>
  <si>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</si>
  <si>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</si>
  <si>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</si>
  <si>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</si>
  <si>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</si>
  <si>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</si>
  <si>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</si>
  <si>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</si>
  <si>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</si>
  <si>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</si>
  <si>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</si>
  <si>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</si>
  <si>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</si>
  <si>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</si>
  <si>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</si>
  <si>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</si>
  <si>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</si>
  <si>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</si>
  <si>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</si>
  <si>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</si>
  <si>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</si>
  <si>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</si>
  <si>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</si>
  <si>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</si>
  <si>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</si>
  <si>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</si>
  <si>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</si>
  <si>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</si>
  <si>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</si>
  <si>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</si>
  <si>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</si>
  <si>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</si>
  <si>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</si>
  <si>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</si>
  <si>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</si>
  <si>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</si>
  <si>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</si>
  <si>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</si>
  <si>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</si>
  <si>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</si>
  <si>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</si>
  <si>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</si>
  <si>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</si>
  <si>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</si>
  <si>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</si>
  <si>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</si>
  <si>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</si>
  <si>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</si>
  <si>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</si>
  <si>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</si>
  <si>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</si>
  <si>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</si>
  <si>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</si>
  <si>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</si>
  <si>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</si>
  <si>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</si>
  <si>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</si>
  <si>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</si>
  <si>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</si>
  <si>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</si>
  <si>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</si>
  <si>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</si>
  <si>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</si>
  <si>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</si>
  <si>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</si>
  <si>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</si>
  <si>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</si>
  <si>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</si>
  <si>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</si>
  <si>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</si>
  <si>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</si>
  <si>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</si>
  <si>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</si>
  <si>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</si>
  <si>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</si>
  <si>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</si>
  <si>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</si>
  <si>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</si>
  <si>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</si>
  <si>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</si>
  <si>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</si>
  <si>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</si>
  <si>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</si>
  <si>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</si>
  <si>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</si>
  <si>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</si>
  <si>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</si>
  <si>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</si>
  <si>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</si>
  <si>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</si>
  <si>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</si>
  <si>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</si>
  <si>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</si>
  <si>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</si>
  <si>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</si>
  <si>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</si>
  <si>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</si>
  <si>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</si>
  <si>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</si>
  <si>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</si>
  <si>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</si>
  <si>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</si>
  <si>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</si>
  <si>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</si>
  <si>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</si>
  <si>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</si>
  <si>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</si>
  <si>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</si>
  <si>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</si>
  <si>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</si>
  <si>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</si>
  <si>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</si>
  <si>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</si>
  <si>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</si>
  <si>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</si>
  <si>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</si>
  <si>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</si>
  <si>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</si>
  <si>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</si>
  <si>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</si>
  <si>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</si>
  <si>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</si>
  <si>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</si>
  <si>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</si>
  <si>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</si>
  <si>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</si>
  <si>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</si>
  <si>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</si>
  <si>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</si>
  <si>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</si>
  <si>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</si>
  <si>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</si>
  <si>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</si>
  <si>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</si>
  <si>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</si>
  <si>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</si>
  <si>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</si>
  <si>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</si>
  <si>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</si>
  <si>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</si>
  <si>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</si>
  <si>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</si>
  <si>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</si>
  <si>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</si>
  <si>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</si>
  <si>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</si>
  <si>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</si>
  <si>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</si>
  <si>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</si>
  <si>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</si>
  <si>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</si>
  <si>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</si>
  <si>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</si>
  <si>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</si>
  <si>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</si>
  <si>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</si>
  <si>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</si>
  <si>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</si>
  <si>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</si>
  <si>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</si>
  <si>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</si>
  <si>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</si>
  <si>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</si>
  <si>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</si>
  <si>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</si>
  <si>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</si>
  <si>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</si>
  <si>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</si>
  <si>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</si>
  <si>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</si>
  <si>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</si>
  <si>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</si>
  <si>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</si>
  <si>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</si>
  <si>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</si>
  <si>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</si>
  <si>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</si>
  <si>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</si>
  <si>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</si>
  <si>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</si>
  <si>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</si>
  <si>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</si>
  <si>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</si>
  <si>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</si>
  <si>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</si>
  <si>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</si>
  <si>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</si>
  <si>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</si>
  <si>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</si>
  <si>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</si>
  <si>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</si>
  <si>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</si>
  <si>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</si>
  <si>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</si>
  <si>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</si>
  <si>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</si>
  <si>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</si>
  <si>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</si>
  <si>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</si>
  <si>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</si>
  <si>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</si>
  <si>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</si>
  <si>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</si>
  <si>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</si>
  <si>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</si>
  <si>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</si>
  <si>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</si>
  <si>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</si>
  <si>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</si>
  <si>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</si>
  <si>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</si>
  <si>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</si>
  <si>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</si>
  <si>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</si>
  <si>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</si>
  <si>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</si>
  <si>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</si>
  <si>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</si>
  <si>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</si>
  <si>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</si>
  <si>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</si>
  <si>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</si>
  <si>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</si>
  <si>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</si>
  <si>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</si>
  <si>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</si>
  <si>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</si>
  <si>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</si>
  <si>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</si>
  <si>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</si>
  <si>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</si>
  <si>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</si>
  <si>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</si>
  <si>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</si>
  <si>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</si>
  <si>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</si>
  <si>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</si>
  <si>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</si>
  <si>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</si>
  <si>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</si>
  <si>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</si>
  <si>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</si>
  <si>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</si>
  <si>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</si>
  <si>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</si>
  <si>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</si>
  <si>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</si>
  <si>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</si>
  <si>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</si>
  <si>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</si>
  <si>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</si>
  <si>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</si>
  <si>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</si>
  <si>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</si>
  <si>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</si>
  <si>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</si>
  <si>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</si>
  <si>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</si>
  <si>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</si>
  <si>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</si>
  <si>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</si>
  <si>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</si>
  <si>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</si>
  <si>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</si>
  <si>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</si>
  <si>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</si>
  <si>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</si>
  <si>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</si>
  <si>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</si>
  <si>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</si>
  <si>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</si>
  <si>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</si>
  <si>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</si>
  <si>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</si>
  <si>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</si>
  <si>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</si>
  <si>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</si>
  <si>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</si>
  <si>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</si>
  <si>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</si>
  <si>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</si>
  <si>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</si>
  <si>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</si>
  <si>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</si>
  <si>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</si>
  <si>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</si>
  <si>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</si>
  <si>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</si>
  <si>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</si>
  <si>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</si>
  <si>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</si>
  <si>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</si>
  <si>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</si>
  <si>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</si>
  <si>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</si>
  <si>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</si>
  <si>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</si>
  <si>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</si>
  <si>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</si>
  <si>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</si>
  <si>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</si>
  <si>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</si>
  <si>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</si>
  <si>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</si>
  <si>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</si>
  <si>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</si>
  <si>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</si>
  <si>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</si>
  <si>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</si>
  <si>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</si>
  <si>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</si>
  <si>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</si>
  <si>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</si>
  <si>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</si>
  <si>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</si>
  <si>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</si>
  <si>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</si>
  <si>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</si>
  <si>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</si>
  <si>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</si>
  <si>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</si>
  <si>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</si>
  <si>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</si>
  <si>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</si>
  <si>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</si>
  <si>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</si>
  <si>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</si>
  <si>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</si>
  <si>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</si>
  <si>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</si>
  <si>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</si>
  <si>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</si>
  <si>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</si>
  <si>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</si>
  <si>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</si>
  <si>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</si>
  <si>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</si>
  <si>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</si>
  <si>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</si>
  <si>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</si>
  <si>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</si>
  <si>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</si>
  <si>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</si>
  <si>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</si>
  <si>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</si>
  <si>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</si>
  <si>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</si>
  <si>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</si>
  <si>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</si>
  <si>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</si>
  <si>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</si>
  <si>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</si>
  <si>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</si>
  <si>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</si>
  <si>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</si>
  <si>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</si>
  <si>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</si>
  <si>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</si>
  <si>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</si>
  <si>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</si>
  <si>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</si>
  <si>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</si>
  <si>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</si>
  <si>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</si>
  <si>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</si>
  <si>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</si>
  <si>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</si>
  <si>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</si>
  <si>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</si>
  <si>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</si>
  <si>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</si>
  <si>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</si>
  <si>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</si>
  <si>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</si>
  <si>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</si>
  <si>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</si>
  <si>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</si>
  <si>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</si>
  <si>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</si>
  <si>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</si>
  <si>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</si>
  <si>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</si>
  <si>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</si>
  <si>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</si>
  <si>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</si>
  <si>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</si>
  <si>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</si>
  <si>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</si>
  <si>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</si>
  <si>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</si>
  <si>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</si>
  <si>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</si>
  <si>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</si>
  <si>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</si>
  <si>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</si>
  <si>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</si>
  <si>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</si>
  <si>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</si>
  <si>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</si>
  <si>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</si>
  <si>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</si>
  <si>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</si>
  <si>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</si>
  <si>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</si>
  <si>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</si>
  <si>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</si>
  <si>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</si>
  <si>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</si>
  <si>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</si>
  <si>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</si>
  <si>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</si>
  <si>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</si>
  <si>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</si>
  <si>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</si>
  <si>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</si>
  <si>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</si>
  <si>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</si>
  <si>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</si>
  <si>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</si>
  <si>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</si>
  <si>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</si>
  <si>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</si>
  <si>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</si>
  <si>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</si>
  <si>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</si>
  <si>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</si>
  <si>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</si>
  <si>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</si>
  <si>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</si>
  <si>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</si>
  <si>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</si>
  <si>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</si>
  <si>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</si>
  <si>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</si>
  <si>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</si>
  <si>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</si>
  <si>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</si>
  <si>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</si>
  <si>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</si>
  <si>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</si>
  <si>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</si>
  <si>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</si>
  <si>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</si>
  <si>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</si>
  <si>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</si>
  <si>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</si>
  <si>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</si>
  <si>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</si>
  <si>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</si>
  <si>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</si>
  <si>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</si>
  <si>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</si>
  <si>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</si>
  <si>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</si>
  <si>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</si>
  <si>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</si>
  <si>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</si>
  <si>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</si>
  <si>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</si>
  <si>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</si>
  <si>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</si>
  <si>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</si>
  <si>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</si>
  <si>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</si>
  <si>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</si>
  <si>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</si>
  <si>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</si>
  <si>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</si>
  <si>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</si>
  <si>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</si>
  <si>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</si>
  <si>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</si>
  <si>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</si>
  <si>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</si>
  <si>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</si>
  <si>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</si>
  <si>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</si>
  <si>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</si>
  <si>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</si>
  <si>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</si>
  <si>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</si>
  <si>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</si>
  <si>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</si>
  <si>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</si>
  <si>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</si>
  <si>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</si>
  <si>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</si>
  <si>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</si>
  <si>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</si>
  <si>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</si>
  <si>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</si>
  <si>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</si>
  <si>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</si>
  <si>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</si>
  <si>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</si>
  <si>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</si>
  <si>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</si>
  <si>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</si>
  <si>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</si>
  <si>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</si>
  <si>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</si>
  <si>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</si>
  <si>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</si>
  <si>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</si>
  <si>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</si>
  <si>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</si>
  <si>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</si>
  <si>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</si>
  <si>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</si>
  <si>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</si>
  <si>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</si>
  <si>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</si>
  <si>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</si>
  <si>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</si>
  <si>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</si>
  <si>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</si>
  <si>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</si>
  <si>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</si>
  <si>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</si>
  <si>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</si>
  <si>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</si>
  <si>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</si>
  <si>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</si>
  <si>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</si>
  <si>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</si>
  <si>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</si>
  <si>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</si>
  <si>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</si>
  <si>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</si>
  <si>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</si>
  <si>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</si>
  <si>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</si>
  <si>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</si>
  <si>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</si>
  <si>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</si>
  <si>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</si>
  <si>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</si>
  <si>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</si>
  <si>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</si>
  <si>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</si>
  <si>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</si>
  <si>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</si>
  <si>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</si>
  <si>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</si>
  <si>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</si>
  <si>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</si>
  <si>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</si>
  <si>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</si>
  <si>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</si>
  <si>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</si>
  <si>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</si>
  <si>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</si>
  <si>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</si>
  <si>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</si>
  <si>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</si>
  <si>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</si>
  <si>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</si>
  <si>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</si>
  <si>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</si>
  <si>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</si>
  <si>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</si>
  <si>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</si>
  <si>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</si>
  <si>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</si>
  <si>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</si>
  <si>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</si>
  <si>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</si>
  <si>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</si>
  <si>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</si>
  <si>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</si>
  <si>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</si>
  <si>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</si>
  <si>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</si>
  <si>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</si>
  <si>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</si>
  <si>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</si>
  <si>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</si>
  <si>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</si>
  <si>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</si>
  <si>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</si>
  <si>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</si>
  <si>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</si>
  <si>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</si>
  <si>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</si>
  <si>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</si>
  <si>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</si>
  <si>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</si>
  <si>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</si>
  <si>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</si>
  <si>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</si>
  <si>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</si>
  <si>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</si>
  <si>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</si>
  <si>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</si>
  <si>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</si>
  <si>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</si>
  <si>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</si>
  <si>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</si>
  <si>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</si>
  <si>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</si>
  <si>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</si>
  <si>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</si>
  <si>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</si>
  <si>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</si>
  <si>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</si>
  <si>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</si>
  <si>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</si>
  <si>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</si>
  <si>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</si>
  <si>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</si>
  <si>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</si>
  <si>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</si>
  <si>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</si>
  <si>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</si>
  <si>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</si>
  <si>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</si>
  <si>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</si>
  <si>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</si>
  <si>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</si>
  <si>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</si>
  <si>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</si>
  <si>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</si>
  <si>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</si>
  <si>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</si>
  <si>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</si>
  <si>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</si>
  <si>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</si>
  <si>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</si>
  <si>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</si>
  <si>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</si>
  <si>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</si>
  <si>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</si>
  <si>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</si>
  <si>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</si>
  <si>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</si>
  <si>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</si>
  <si>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</si>
  <si>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</si>
  <si>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</si>
  <si>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</si>
  <si>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</si>
  <si>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</si>
  <si>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</si>
  <si>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</si>
  <si>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</si>
  <si>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</si>
  <si>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</si>
  <si>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</si>
  <si>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</si>
  <si>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</si>
  <si>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</si>
  <si>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</si>
  <si>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</si>
  <si>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</si>
  <si>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</si>
  <si>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</si>
  <si>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</si>
  <si>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</si>
  <si>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</si>
  <si>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</si>
  <si>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</si>
  <si>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</si>
  <si>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</si>
  <si>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</si>
  <si>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</si>
  <si>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</si>
  <si>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</si>
  <si>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</si>
  <si>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</si>
  <si>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</si>
  <si>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</si>
  <si>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</si>
  <si>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</si>
  <si>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</si>
  <si>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</si>
  <si>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</si>
  <si>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</si>
  <si>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</si>
  <si>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</si>
  <si>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</si>
  <si>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</si>
  <si>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</si>
  <si>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</si>
  <si>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</si>
  <si>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</si>
  <si>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</si>
  <si>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</si>
  <si>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</si>
  <si>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</si>
  <si>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</si>
  <si>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</si>
  <si>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</si>
  <si>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</si>
  <si>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</si>
  <si>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</si>
  <si>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</si>
  <si>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</si>
  <si>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</si>
  <si>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</si>
  <si>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</si>
  <si>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</si>
  <si>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</si>
  <si>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</si>
  <si>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</si>
  <si>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</si>
  <si>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</si>
  <si>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</si>
  <si>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</si>
  <si>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</si>
  <si>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</si>
  <si>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</si>
  <si>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</si>
  <si>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</si>
  <si>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</si>
  <si>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</si>
  <si>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</si>
  <si>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</si>
  <si>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</si>
  <si>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</si>
  <si>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</si>
  <si>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</si>
  <si>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</si>
  <si>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</si>
  <si>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</si>
  <si>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</si>
  <si>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</si>
  <si>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</si>
  <si>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</si>
  <si>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</si>
  <si>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</si>
  <si>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</si>
  <si>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</si>
  <si>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</si>
  <si>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</si>
  <si>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</si>
  <si>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</si>
  <si>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</si>
  <si>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</si>
  <si>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</si>
  <si>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</si>
  <si>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</si>
  <si>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</si>
  <si>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</si>
  <si>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</si>
  <si>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</si>
  <si>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</si>
  <si>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</si>
  <si>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</si>
  <si>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</si>
  <si>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</si>
  <si>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</si>
  <si>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</si>
  <si>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</si>
  <si>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</si>
  <si>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</si>
  <si>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</si>
  <si>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</si>
  <si>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</si>
  <si>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</si>
  <si>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</si>
  <si>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</si>
  <si>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</si>
  <si>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</si>
  <si>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</si>
  <si>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</si>
  <si>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</si>
  <si>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</si>
  <si>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</si>
  <si>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</si>
  <si>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</si>
  <si>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</si>
  <si>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</si>
  <si>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</si>
  <si>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</si>
  <si>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</si>
  <si>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</si>
  <si>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</si>
  <si>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</si>
  <si>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</si>
  <si>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</si>
  <si>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</si>
  <si>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</si>
  <si>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</si>
  <si>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</si>
  <si>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</si>
  <si>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</si>
  <si>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</si>
  <si>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</si>
  <si>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</si>
  <si>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</si>
  <si>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</si>
  <si>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</si>
  <si>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</si>
  <si>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</si>
  <si>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</si>
  <si>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</si>
  <si>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</si>
  <si>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</si>
  <si>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</si>
  <si>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</si>
  <si>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</si>
  <si>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</si>
  <si>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</si>
  <si>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</si>
  <si>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</si>
  <si>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</si>
  <si>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</si>
  <si>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</si>
  <si>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</si>
  <si>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</si>
  <si>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</si>
  <si>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</si>
  <si>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</si>
  <si>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</si>
  <si>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</si>
  <si>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</si>
  <si>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</si>
  <si>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</si>
  <si>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</si>
  <si>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</si>
  <si>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</si>
  <si>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</si>
  <si>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</si>
  <si>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</si>
  <si>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</si>
  <si>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</si>
  <si>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</si>
  <si>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</si>
  <si>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</si>
  <si>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</si>
  <si>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</si>
  <si>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</si>
  <si>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</si>
  <si>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</si>
  <si>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</si>
  <si>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</si>
  <si>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</si>
  <si>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</si>
  <si>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</si>
  <si>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</si>
  <si>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</si>
  <si>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</si>
  <si>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</si>
  <si>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</si>
  <si>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</si>
  <si>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</si>
  <si>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</si>
  <si>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</si>
  <si>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</si>
  <si>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</si>
  <si>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</si>
  <si>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</si>
  <si>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</si>
  <si>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</si>
  <si>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</si>
  <si>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</si>
  <si>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</si>
  <si>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</si>
  <si>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</si>
  <si>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</si>
  <si>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</si>
  <si>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</si>
  <si>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</si>
  <si>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</si>
  <si>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</si>
  <si>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</si>
  <si>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</si>
  <si>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</si>
  <si>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</si>
  <si>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</si>
  <si>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</si>
  <si>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</si>
  <si>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</si>
  <si>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</si>
  <si>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</si>
  <si>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</si>
  <si>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</si>
  <si>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</si>
  <si>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</si>
  <si>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</si>
  <si>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</si>
  <si>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</si>
  <si>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</si>
  <si>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</si>
  <si>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</si>
  <si>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</si>
  <si>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</si>
  <si>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</si>
  <si>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</si>
  <si>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</si>
  <si>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</si>
  <si>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</si>
  <si>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</si>
  <si>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</si>
  <si>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</si>
  <si>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</si>
  <si>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</si>
  <si>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</si>
  <si>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</si>
  <si>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</si>
  <si>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</si>
  <si>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</si>
  <si>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</si>
  <si>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</si>
  <si>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</si>
  <si>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</si>
  <si>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</si>
  <si>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</si>
  <si>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</si>
  <si>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</si>
  <si>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</si>
  <si>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</si>
  <si>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</si>
  <si>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</si>
  <si>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</si>
  <si>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</si>
  <si>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</si>
  <si>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</si>
  <si>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</si>
  <si>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</si>
  <si>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</si>
  <si>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</si>
  <si>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</si>
  <si>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</si>
  <si>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</si>
  <si>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</si>
  <si>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</si>
  <si>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</si>
  <si>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</si>
  <si>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</si>
  <si>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</si>
  <si>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</si>
  <si>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</si>
  <si>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</si>
  <si>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</si>
  <si>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</si>
  <si>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</si>
  <si>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</si>
  <si>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</si>
  <si>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</si>
  <si>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</si>
  <si>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</si>
  <si>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</si>
  <si>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</si>
  <si>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</si>
  <si>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</si>
  <si>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</si>
  <si>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</si>
  <si>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</si>
  <si>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</si>
  <si>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</si>
  <si>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</si>
  <si>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</si>
  <si>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</si>
  <si>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</si>
  <si>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</si>
  <si>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</si>
  <si>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</si>
  <si>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</si>
  <si>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</si>
  <si>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</si>
  <si>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</si>
  <si>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</si>
  <si>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</si>
  <si>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</si>
  <si>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</si>
  <si>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</si>
  <si>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</si>
  <si>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</si>
  <si>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</si>
  <si>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</si>
  <si>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</si>
  <si>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</si>
  <si>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</si>
  <si>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</si>
  <si>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</si>
  <si>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</si>
  <si>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</si>
  <si>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</si>
  <si>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</si>
  <si>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</si>
  <si>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</si>
  <si>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</si>
  <si>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</si>
  <si>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</si>
  <si>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</si>
  <si>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</si>
  <si>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</si>
  <si>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</si>
  <si>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</si>
  <si>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</si>
  <si>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</si>
  <si>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</si>
  <si>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</si>
  <si>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</si>
  <si>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</si>
  <si>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</si>
  <si>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</si>
  <si>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</si>
  <si>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</si>
  <si>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</si>
  <si>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</si>
  <si>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</si>
  <si>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</si>
  <si>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</si>
  <si>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</si>
  <si>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</si>
  <si>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</si>
  <si>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</si>
  <si>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</si>
  <si>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</si>
  <si>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</si>
  <si>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</si>
  <si>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</si>
  <si>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</si>
  <si>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</si>
  <si>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</si>
  <si>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</si>
  <si>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</si>
  <si>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</si>
  <si>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</si>
  <si>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</si>
  <si>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</si>
  <si>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</si>
  <si>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</si>
  <si>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</si>
  <si>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</si>
  <si>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</si>
  <si>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</si>
  <si>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</si>
  <si>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</si>
  <si>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</si>
  <si>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</si>
  <si>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</si>
  <si>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</si>
  <si>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</si>
  <si>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</si>
  <si>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</si>
  <si>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</si>
  <si>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</si>
  <si>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</si>
  <si>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</si>
  <si>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</si>
  <si>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</si>
  <si>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</si>
  <si>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</si>
  <si>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</si>
  <si>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</si>
  <si>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</si>
  <si>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</si>
  <si>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</si>
  <si>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</si>
  <si>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</si>
  <si>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</si>
  <si>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</si>
  <si>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</si>
  <si>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</si>
  <si>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</si>
  <si>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</si>
  <si>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</si>
  <si>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</si>
  <si>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</si>
  <si>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</si>
  <si>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</si>
  <si>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</si>
  <si>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</si>
  <si>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</si>
  <si>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</si>
  <si>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</si>
  <si>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</si>
  <si>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</si>
  <si>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</si>
  <si>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</si>
  <si>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</si>
  <si>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</si>
  <si>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</si>
  <si>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</si>
  <si>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</si>
  <si>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</si>
  <si>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</si>
  <si>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</si>
  <si>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</si>
  <si>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</si>
  <si>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</si>
  <si>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</si>
  <si>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</si>
  <si>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</si>
  <si>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</si>
  <si>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</si>
  <si>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</si>
  <si>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</si>
  <si>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</si>
  <si>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</si>
  <si>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</si>
  <si>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</si>
  <si>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</si>
  <si>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</si>
  <si>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</si>
  <si>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</si>
  <si>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</si>
  <si>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</si>
  <si>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</si>
  <si>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</si>
  <si>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</si>
  <si>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</si>
  <si>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</si>
  <si>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</si>
  <si>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</si>
  <si>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</si>
  <si>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</si>
  <si>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</si>
  <si>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</si>
  <si>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</si>
  <si>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</si>
  <si>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</si>
  <si>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</si>
  <si>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</si>
  <si>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</si>
  <si>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</si>
  <si>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</si>
  <si>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</si>
  <si>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</si>
  <si>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</si>
  <si>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</si>
  <si>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</si>
  <si>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</si>
  <si>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</si>
  <si>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</si>
  <si>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</si>
  <si>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</si>
  <si>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</si>
  <si>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</si>
  <si>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</si>
  <si>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</si>
  <si>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</si>
  <si>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</si>
  <si>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</si>
  <si>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</si>
  <si>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</si>
  <si>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</si>
  <si>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</si>
  <si>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</si>
  <si>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</si>
  <si>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</si>
  <si>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</si>
  <si>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</si>
  <si>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</si>
  <si>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</si>
  <si>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</si>
  <si>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</si>
  <si>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</si>
  <si>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</si>
  <si>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</si>
  <si>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</si>
  <si>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</si>
  <si>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</si>
  <si>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</si>
  <si>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</si>
  <si>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</si>
  <si>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</si>
  <si>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</si>
  <si>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</si>
  <si>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</si>
  <si>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</si>
  <si>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</si>
  <si>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</si>
  <si>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</si>
  <si>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</si>
  <si>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</si>
  <si>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</si>
  <si>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</si>
  <si>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</si>
  <si>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</si>
  <si>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</si>
  <si>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</si>
  <si>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</si>
  <si>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</si>
  <si>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</si>
  <si>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</si>
  <si>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</si>
  <si>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</si>
  <si>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</si>
  <si>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</si>
  <si>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</si>
  <si>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</si>
  <si>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</si>
  <si>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</si>
  <si>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</si>
  <si>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</si>
  <si>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</si>
  <si>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</si>
  <si>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</si>
  <si>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</si>
  <si>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</si>
  <si>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</si>
  <si>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</si>
  <si>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</si>
  <si>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</si>
  <si>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</si>
  <si>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</si>
  <si>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</si>
  <si>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</si>
  <si>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</si>
  <si>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</si>
  <si>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</si>
  <si>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</si>
  <si>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</si>
  <si>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</si>
  <si>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</si>
  <si>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</si>
  <si>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</si>
  <si>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</si>
  <si>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</si>
  <si>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</si>
  <si>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</si>
  <si>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</si>
  <si>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</si>
  <si>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</si>
  <si>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</si>
  <si>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</si>
  <si>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</si>
  <si>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</si>
  <si>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</si>
  <si>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</si>
  <si>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</si>
  <si>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</si>
  <si>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</si>
  <si>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</si>
  <si>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</si>
  <si>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</si>
  <si>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</si>
  <si>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</si>
  <si>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</si>
  <si>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</si>
  <si>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</si>
  <si>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</si>
  <si>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</si>
  <si>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</si>
  <si>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</si>
  <si>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</si>
  <si>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</si>
  <si>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</si>
  <si>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</si>
  <si>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</si>
  <si>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</si>
  <si>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</si>
  <si>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</si>
  <si>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</si>
  <si>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</si>
  <si>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</si>
  <si>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</si>
  <si>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</si>
  <si>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</si>
  <si>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</si>
  <si>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</si>
  <si>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</si>
  <si>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</si>
  <si>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</si>
  <si>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</si>
  <si>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</si>
  <si>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</si>
  <si>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</si>
  <si>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</si>
  <si>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</si>
  <si>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</si>
  <si>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</si>
  <si>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</si>
  <si>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</si>
  <si>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</si>
  <si>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</si>
  <si>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</si>
  <si>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</si>
  <si>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</si>
  <si>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</si>
  <si>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</si>
  <si>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</si>
  <si>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</si>
  <si>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</si>
  <si>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</si>
  <si>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</si>
  <si>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</si>
  <si>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</si>
  <si>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</si>
  <si>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</si>
  <si>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</si>
  <si>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</si>
  <si>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</si>
  <si>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</si>
  <si>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</si>
  <si>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</si>
  <si>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</si>
  <si>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</si>
  <si>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</si>
  <si>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</si>
  <si>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</si>
  <si>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</si>
  <si>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</si>
  <si>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</si>
  <si>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</si>
  <si>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</si>
  <si>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</si>
  <si>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</si>
  <si>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</si>
  <si>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</si>
  <si>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</si>
  <si>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</si>
  <si>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</si>
  <si>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</si>
  <si>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</si>
  <si>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</si>
  <si>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</si>
  <si>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</si>
  <si>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</si>
  <si>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</si>
  <si>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</si>
  <si>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</si>
  <si>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</si>
  <si>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</si>
  <si>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</si>
  <si>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</si>
  <si>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</si>
  <si>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</si>
  <si>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</si>
  <si>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</si>
  <si>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</si>
  <si>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</si>
  <si>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</si>
  <si>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</si>
  <si>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</si>
  <si>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</si>
  <si>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</si>
  <si>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</si>
  <si>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</si>
  <si>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</si>
  <si>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</si>
  <si>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</si>
  <si>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</si>
  <si>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</si>
  <si>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</si>
  <si>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</si>
  <si>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</si>
  <si>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</si>
  <si>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</si>
  <si>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</si>
  <si>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</si>
  <si>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</si>
  <si>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</si>
  <si>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</si>
  <si>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</si>
  <si>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</si>
  <si>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</si>
  <si>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</si>
  <si>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</si>
  <si>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</si>
  <si>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</si>
  <si>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</si>
  <si>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</si>
  <si>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</si>
  <si>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</si>
  <si>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</si>
  <si>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</si>
  <si>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</si>
  <si>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</si>
  <si>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</si>
  <si>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</si>
  <si>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</si>
  <si>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</si>
  <si>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</si>
  <si>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</si>
  <si>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</si>
  <si>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</si>
  <si>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</si>
  <si>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</si>
  <si>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</si>
  <si>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</si>
  <si>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</si>
  <si>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</si>
  <si>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</si>
  <si>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</si>
  <si>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</si>
  <si>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</si>
  <si>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</si>
  <si>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</si>
  <si>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</si>
  <si>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</si>
  <si>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</si>
  <si>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</si>
  <si>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</si>
  <si>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</si>
  <si>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</si>
  <si>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</si>
  <si>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</si>
  <si>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</si>
  <si>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</si>
  <si>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</si>
  <si>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</si>
  <si>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</si>
  <si>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</si>
  <si>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</si>
  <si>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</si>
  <si>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</si>
  <si>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</si>
  <si>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</si>
  <si>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</si>
  <si>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</si>
  <si>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</si>
  <si>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</si>
  <si>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</si>
  <si>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</si>
  <si>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</si>
  <si>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</si>
  <si>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</si>
  <si>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</si>
  <si>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</si>
  <si>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</si>
  <si>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</si>
  <si>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</si>
  <si>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</si>
  <si>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</si>
  <si>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</si>
  <si>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</si>
  <si>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</si>
  <si>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</si>
  <si>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</si>
  <si>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</si>
  <si>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</si>
  <si>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</si>
  <si>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</si>
  <si>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</si>
  <si>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</si>
  <si>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</si>
  <si>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</si>
  <si>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</si>
  <si>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</si>
  <si>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</si>
  <si>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</si>
  <si>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</si>
  <si>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</si>
  <si>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</si>
  <si>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</si>
  <si>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</si>
  <si>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</si>
  <si>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</si>
  <si>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</si>
  <si>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</si>
  <si>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</si>
  <si>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</si>
  <si>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</si>
  <si>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</si>
  <si>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</si>
  <si>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</si>
  <si>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</si>
  <si>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</si>
  <si>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</si>
  <si>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</si>
  <si>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</si>
  <si>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</si>
  <si>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</si>
  <si>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</si>
  <si>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</si>
  <si>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</si>
  <si>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</si>
  <si>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</si>
  <si>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</si>
  <si>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</si>
  <si>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</si>
  <si>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</si>
  <si>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</si>
  <si>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</si>
  <si>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</si>
  <si>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</si>
  <si>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</si>
  <si>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</si>
  <si>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</si>
  <si>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</si>
  <si>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</si>
  <si>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</si>
  <si>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</si>
  <si>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</si>
  <si>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</si>
  <si>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</si>
  <si>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</si>
  <si>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</si>
  <si>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</si>
  <si>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</si>
  <si>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</si>
  <si>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</si>
  <si>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</si>
  <si>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</si>
  <si>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</si>
  <si>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</si>
  <si>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</si>
  <si>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</si>
  <si>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</si>
  <si>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</si>
  <si>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</si>
  <si>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</si>
  <si>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</si>
  <si>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</si>
  <si>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</si>
  <si>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</si>
  <si>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</si>
  <si>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</si>
  <si>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</si>
  <si>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</si>
  <si>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</si>
  <si>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</si>
  <si>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</si>
  <si>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</si>
  <si>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</si>
  <si>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</si>
  <si>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</si>
  <si>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</si>
  <si>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</si>
  <si>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</si>
  <si>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</si>
  <si>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</si>
  <si>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</si>
  <si>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</si>
  <si>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</si>
  <si>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</si>
  <si>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</si>
  <si>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</si>
  <si>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</si>
  <si>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</si>
  <si>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</si>
  <si>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</si>
  <si>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</si>
  <si>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</si>
  <si>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</si>
  <si>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</si>
  <si>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</si>
  <si>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</si>
  <si>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</si>
  <si>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</si>
  <si>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</si>
  <si>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</si>
  <si>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</si>
  <si>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</si>
  <si>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</si>
  <si>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</si>
  <si>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</si>
  <si>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</si>
  <si>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</si>
  <si>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</si>
  <si>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</si>
  <si>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</si>
  <si>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</si>
  <si>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</si>
  <si>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</si>
  <si>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</si>
  <si>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</si>
  <si>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</si>
  <si>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</si>
  <si>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</si>
  <si>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</si>
  <si>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</si>
  <si>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</si>
  <si>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</si>
  <si>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</si>
  <si>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</si>
  <si>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</si>
  <si>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</si>
  <si>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</si>
  <si>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</si>
  <si>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</si>
  <si>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</si>
  <si>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</si>
  <si>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</si>
  <si>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</si>
  <si>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</si>
  <si>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</si>
  <si>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</si>
  <si>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</si>
  <si>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</si>
  <si>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</si>
  <si>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</si>
  <si>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</si>
  <si>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</si>
  <si>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</si>
  <si>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</si>
  <si>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</si>
  <si>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</si>
  <si>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</si>
  <si>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</si>
  <si>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</si>
  <si>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</si>
  <si>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</si>
  <si>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</si>
  <si>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</si>
  <si>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</si>
  <si>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</si>
  <si>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</si>
  <si>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</si>
  <si>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</si>
  <si>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</si>
  <si>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</si>
  <si>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</si>
  <si>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</si>
  <si>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</si>
  <si>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</si>
  <si>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</si>
  <si>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</si>
  <si>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</si>
  <si>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</si>
  <si>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</si>
  <si>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</si>
  <si>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</si>
  <si>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</si>
  <si>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</si>
  <si>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</si>
  <si>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</si>
  <si>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</si>
  <si>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</si>
  <si>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</si>
  <si>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</si>
  <si>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</si>
  <si>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</si>
  <si>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</si>
  <si>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</si>
  <si>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</si>
  <si>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</si>
  <si>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</si>
  <si>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</si>
  <si>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</si>
  <si>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</si>
  <si>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</si>
  <si>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</si>
  <si>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</si>
  <si>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</si>
  <si>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</si>
  <si>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</si>
  <si>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</si>
  <si>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</si>
  <si>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</si>
  <si>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</si>
  <si>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</si>
  <si>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</si>
  <si>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</si>
  <si>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</si>
  <si>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</si>
  <si>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</si>
  <si>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</si>
  <si>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</si>
  <si>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</si>
  <si>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</si>
  <si>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</si>
  <si>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</si>
  <si>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</si>
  <si>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</si>
  <si>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</si>
  <si>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</si>
  <si>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</si>
  <si>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</si>
  <si>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</si>
  <si>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</si>
  <si>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</si>
  <si>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</si>
  <si>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</si>
  <si>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</si>
  <si>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</si>
  <si>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</si>
  <si>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</si>
  <si>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</si>
  <si>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</si>
  <si>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</si>
  <si>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</si>
  <si>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</si>
  <si>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</si>
  <si>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</si>
  <si>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</si>
  <si>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</si>
  <si>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</si>
  <si>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</si>
  <si>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</si>
  <si>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</si>
  <si>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</si>
  <si>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</si>
  <si>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</si>
  <si>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</si>
  <si>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</si>
  <si>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</si>
  <si>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</si>
  <si>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</si>
  <si>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</si>
  <si>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</si>
  <si>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</si>
  <si>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</si>
  <si>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</si>
  <si>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</si>
  <si>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</si>
  <si>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</si>
  <si>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</si>
  <si>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</si>
  <si>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</si>
  <si>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</si>
  <si>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</si>
  <si>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</si>
  <si>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</si>
  <si>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</si>
  <si>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</si>
  <si>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</si>
  <si>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</si>
  <si>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</si>
  <si>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</si>
  <si>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</si>
  <si>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</si>
  <si>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</si>
  <si>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</si>
  <si>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</si>
  <si>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</si>
  <si>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</si>
  <si>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</si>
  <si>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</si>
  <si>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</si>
  <si>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</si>
  <si>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</si>
  <si>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</si>
  <si>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</si>
  <si>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</si>
  <si>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</si>
  <si>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</si>
  <si>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</si>
  <si>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</si>
  <si>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</si>
  <si>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</si>
  <si>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</si>
  <si>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</si>
  <si>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</si>
  <si>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</si>
  <si>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</si>
  <si>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</si>
  <si>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</si>
  <si>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</si>
  <si>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</si>
  <si>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</si>
  <si>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</si>
  <si>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</si>
  <si>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</si>
  <si>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</si>
  <si>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</si>
  <si>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</si>
  <si>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</si>
  <si>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</si>
  <si>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</si>
  <si>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</si>
  <si>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</si>
  <si>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</si>
  <si>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</si>
  <si>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</si>
  <si>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</si>
  <si>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</si>
  <si>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</si>
  <si>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</si>
  <si>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</si>
  <si>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</si>
  <si>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</si>
  <si>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</si>
  <si>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</si>
  <si>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</si>
  <si>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</si>
  <si>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</si>
  <si>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</si>
  <si>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</si>
  <si>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</si>
  <si>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</si>
  <si>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</si>
  <si>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</si>
  <si>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</si>
  <si>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</si>
  <si>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</si>
  <si>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</si>
  <si>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</si>
  <si>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</si>
  <si>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</si>
  <si>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</si>
  <si>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</si>
  <si>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</si>
  <si>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</si>
  <si>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</si>
  <si>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</si>
  <si>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</si>
  <si>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</si>
  <si>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</si>
  <si>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</si>
  <si>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</si>
  <si>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</si>
  <si>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</si>
  <si>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</si>
  <si>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</si>
  <si>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</si>
  <si>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</si>
  <si>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</si>
  <si>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</si>
  <si>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</si>
  <si>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</si>
  <si>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</si>
  <si>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</si>
  <si>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</si>
  <si>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</si>
  <si>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</si>
  <si>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</si>
  <si>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</si>
  <si>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</si>
  <si>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</si>
  <si>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</si>
  <si>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</si>
  <si>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</si>
  <si>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</si>
  <si>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</si>
  <si>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</si>
  <si>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</si>
  <si>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</si>
  <si>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</si>
  <si>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</si>
  <si>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</si>
  <si>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</si>
  <si>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</si>
  <si>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</si>
  <si>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</si>
  <si>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</si>
  <si>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</si>
  <si>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</si>
  <si>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</si>
  <si>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</si>
  <si>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</si>
  <si>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</si>
  <si>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</si>
  <si>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</si>
  <si>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</si>
  <si>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</si>
  <si>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</si>
  <si>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</si>
  <si>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</si>
  <si>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</si>
  <si>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</si>
  <si>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</si>
  <si>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</si>
  <si>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</si>
  <si>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</si>
  <si>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</si>
  <si>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</si>
  <si>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</si>
  <si>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</si>
  <si>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</si>
  <si>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</si>
  <si>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</si>
  <si>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</si>
  <si>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</si>
  <si>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</si>
  <si>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</si>
  <si>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</si>
  <si>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</si>
  <si>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</si>
  <si>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</si>
  <si>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</si>
  <si>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</si>
  <si>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</si>
  <si>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</si>
  <si>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</si>
  <si>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</si>
  <si>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</si>
  <si>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</si>
  <si>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</si>
  <si>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</si>
  <si>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</si>
  <si>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</si>
  <si>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</si>
  <si>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</si>
  <si>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</si>
  <si>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</si>
  <si>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</si>
  <si>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</si>
  <si>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</si>
  <si>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</si>
  <si>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</si>
  <si>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</si>
  <si>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</si>
  <si>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</si>
  <si>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</si>
  <si>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</si>
  <si>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</si>
  <si>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</si>
  <si>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</si>
  <si>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</si>
  <si>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</si>
  <si>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</si>
  <si>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</si>
  <si>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</si>
  <si>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</si>
  <si>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</si>
  <si>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</si>
  <si>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</si>
  <si>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</si>
  <si>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</si>
  <si>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</si>
  <si>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</si>
  <si>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</si>
  <si>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</si>
  <si>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</si>
  <si>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</si>
  <si>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</si>
  <si>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</si>
  <si>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</si>
  <si>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</si>
  <si>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</si>
  <si>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</si>
  <si>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</si>
  <si>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</si>
  <si>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</si>
  <si>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</si>
  <si>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</si>
  <si>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</si>
  <si>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</si>
  <si>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</si>
  <si>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</si>
  <si>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</si>
  <si>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</si>
  <si>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</si>
  <si>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</si>
  <si>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</si>
  <si>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</si>
  <si>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</si>
  <si>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</si>
  <si>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</si>
  <si>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</si>
  <si>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</si>
  <si>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</si>
  <si>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</si>
  <si>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</si>
  <si>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</si>
  <si>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</si>
  <si>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</si>
  <si>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</si>
  <si>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</si>
  <si>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</si>
  <si>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</si>
  <si>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</si>
  <si>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</si>
  <si>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</si>
  <si>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</si>
  <si>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</si>
  <si>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</si>
  <si>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</si>
  <si>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</si>
  <si>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</si>
  <si>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</si>
  <si>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</si>
  <si>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</si>
  <si>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</si>
  <si>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</si>
  <si>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</si>
  <si>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</si>
  <si>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</si>
  <si>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</si>
  <si>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</si>
  <si>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</si>
  <si>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</si>
  <si>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</si>
  <si>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</si>
  <si>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</si>
  <si>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</si>
  <si>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</si>
  <si>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</si>
  <si>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</si>
  <si>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</si>
  <si>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</si>
  <si>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</si>
  <si>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</si>
  <si>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</si>
  <si>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</si>
  <si>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</si>
  <si>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</si>
  <si>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</si>
  <si>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</si>
  <si>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</si>
  <si>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</si>
  <si>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</si>
  <si>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</si>
  <si>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</si>
  <si>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</si>
  <si>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</si>
  <si>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</si>
  <si>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</si>
  <si>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</si>
  <si>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</si>
  <si>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</si>
  <si>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</si>
  <si>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</si>
  <si>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</si>
  <si>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</si>
  <si>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</si>
  <si>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</si>
  <si>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</si>
  <si>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</si>
  <si>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</si>
  <si>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</si>
  <si>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</si>
  <si>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</si>
  <si>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</si>
  <si>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</si>
  <si>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</si>
  <si>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</si>
  <si>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</si>
  <si>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</si>
  <si>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</si>
  <si>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</si>
  <si>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</si>
  <si>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</si>
  <si>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</si>
  <si>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</si>
  <si>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</si>
  <si>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</si>
  <si>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</si>
  <si>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</si>
  <si>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</si>
  <si>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</si>
  <si>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</si>
  <si>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</si>
  <si>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</si>
  <si>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</si>
  <si>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</si>
  <si>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</si>
  <si>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</si>
  <si>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</si>
  <si>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</si>
  <si>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</si>
  <si>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</si>
  <si>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</si>
  <si>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</si>
  <si>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</si>
  <si>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</si>
  <si>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</si>
  <si>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</si>
  <si>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</si>
  <si>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</si>
  <si>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</si>
  <si>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</si>
  <si>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</si>
  <si>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</si>
  <si>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</si>
  <si>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</si>
  <si>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</si>
  <si>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</si>
  <si>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</si>
  <si>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</si>
  <si>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</si>
  <si>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</si>
  <si>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</si>
  <si>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</si>
  <si>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</si>
  <si>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</si>
  <si>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</si>
  <si>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</si>
  <si>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</si>
  <si>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</si>
  <si>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</si>
  <si>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</si>
  <si>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</si>
  <si>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</si>
  <si>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</si>
  <si>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</si>
  <si>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</si>
  <si>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</si>
  <si>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</si>
  <si>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</si>
  <si>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</si>
  <si>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</si>
  <si>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</si>
  <si>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</si>
  <si>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</si>
  <si>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</si>
  <si>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</si>
  <si>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</si>
  <si>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</si>
  <si>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</si>
  <si>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</si>
  <si>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</si>
  <si>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</si>
  <si>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</si>
  <si>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</si>
  <si>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</si>
  <si>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</si>
  <si>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</si>
  <si>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</si>
  <si>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</si>
  <si>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</si>
  <si>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</si>
  <si>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</si>
  <si>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</si>
  <si>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</si>
  <si>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</si>
  <si>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</si>
  <si>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</si>
  <si>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</si>
  <si>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</si>
  <si>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</si>
  <si>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</si>
  <si>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</si>
  <si>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</si>
  <si>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</si>
  <si>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</si>
  <si>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</si>
  <si>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</si>
  <si>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</si>
  <si>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</si>
  <si>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</si>
  <si>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</si>
  <si>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</si>
  <si>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</si>
  <si>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</si>
  <si>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</si>
  <si>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</si>
  <si>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</si>
  <si>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</si>
  <si>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</si>
  <si>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</si>
  <si>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</si>
  <si>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</si>
  <si>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</si>
  <si>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</si>
  <si>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</si>
  <si>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</si>
  <si>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</si>
  <si>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</si>
  <si>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</si>
  <si>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</si>
  <si>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</si>
  <si>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</si>
  <si>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</si>
  <si>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</si>
  <si>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</si>
  <si>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</si>
  <si>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</si>
  <si>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</si>
  <si>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</si>
  <si>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</si>
  <si>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</si>
  <si>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</si>
  <si>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</si>
  <si>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</si>
  <si>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</si>
  <si>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</si>
  <si>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</si>
  <si>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</si>
  <si>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</si>
  <si>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</si>
  <si>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</si>
  <si>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</si>
  <si>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</si>
  <si>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</si>
  <si>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</si>
  <si>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</si>
  <si>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</si>
  <si>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</si>
  <si>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</si>
  <si>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</si>
  <si>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</si>
  <si>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</si>
  <si>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</si>
  <si>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</si>
  <si>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</si>
  <si>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</si>
  <si>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</si>
  <si>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</si>
  <si>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</si>
  <si>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</si>
  <si>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</si>
  <si>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</si>
  <si>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</si>
  <si>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</si>
  <si>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</si>
  <si>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</si>
  <si>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</si>
  <si>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</si>
  <si>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</si>
  <si>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</si>
  <si>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</si>
  <si>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</si>
  <si>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</si>
  <si>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</si>
  <si>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</si>
  <si>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</si>
  <si>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</si>
  <si>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</si>
  <si>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</si>
  <si>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</si>
  <si>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</si>
  <si>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</si>
  <si>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</si>
  <si>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</si>
  <si>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</si>
  <si>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</si>
  <si>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</si>
  <si>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</si>
  <si>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</si>
  <si>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</si>
  <si>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</si>
  <si>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</si>
  <si>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</si>
  <si>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</si>
  <si>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</si>
  <si>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</si>
  <si>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</si>
  <si>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</si>
  <si>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</si>
  <si>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</si>
  <si>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</si>
  <si>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</si>
  <si>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</si>
  <si>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</si>
  <si>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</si>
  <si>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</si>
  <si>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</si>
  <si>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</si>
  <si>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</si>
  <si>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</si>
  <si>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</si>
  <si>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</si>
  <si>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</si>
  <si>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</si>
  <si>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</si>
  <si>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</si>
  <si>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</si>
  <si>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</si>
  <si>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</si>
  <si>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</si>
  <si>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</si>
  <si>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</si>
  <si>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</si>
  <si>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</si>
  <si>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</si>
  <si>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</si>
  <si>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</si>
  <si>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</si>
  <si>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</si>
  <si>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</si>
  <si>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</si>
  <si>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</si>
  <si>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</si>
  <si>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</si>
  <si>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</si>
  <si>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</si>
  <si>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</si>
  <si>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</si>
  <si>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</si>
  <si>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</si>
  <si>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</si>
  <si>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</si>
  <si>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</si>
  <si>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</si>
  <si>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</si>
  <si>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</si>
  <si>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</si>
  <si>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</si>
  <si>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</si>
  <si>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</si>
  <si>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</si>
  <si>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</si>
  <si>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</si>
  <si>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</si>
  <si>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</si>
  <si>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</si>
  <si>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</si>
  <si>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</si>
  <si>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</si>
  <si>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</si>
  <si>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</si>
  <si>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</si>
  <si>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</si>
  <si>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</si>
  <si>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</si>
  <si>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</si>
  <si>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</si>
  <si>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</si>
  <si>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</si>
  <si>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</si>
  <si>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</si>
  <si>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</si>
  <si>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</si>
  <si>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</si>
  <si>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</si>
  <si>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</si>
  <si>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</si>
  <si>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</si>
  <si>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</si>
  <si>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</si>
  <si>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</si>
  <si>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</si>
  <si>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</si>
  <si>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</si>
  <si>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</si>
  <si>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</si>
  <si>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</si>
  <si>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</si>
  <si>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</si>
  <si>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</si>
  <si>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</si>
  <si>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</si>
  <si>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</si>
  <si>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</si>
  <si>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</si>
  <si>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</si>
  <si>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</si>
  <si>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</si>
  <si>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</si>
  <si>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</si>
  <si>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</si>
  <si>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</si>
  <si>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</si>
  <si>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</si>
  <si>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</si>
  <si>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</si>
  <si>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</si>
  <si>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</si>
  <si>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</si>
  <si>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</si>
  <si>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</si>
  <si>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</si>
  <si>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</si>
  <si>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</si>
  <si>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</si>
  <si>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</si>
  <si>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</si>
  <si>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</si>
  <si>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</si>
  <si>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</si>
  <si>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</si>
  <si>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</si>
  <si>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</si>
  <si>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</si>
  <si>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</si>
  <si>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</si>
  <si>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</si>
  <si>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</si>
  <si>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</si>
  <si>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</si>
  <si>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</si>
  <si>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</si>
  <si>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</si>
  <si>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</si>
  <si>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</si>
  <si>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</si>
  <si>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</si>
  <si>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</si>
  <si>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</si>
  <si>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</si>
  <si>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</si>
  <si>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</si>
  <si>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</si>
  <si>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</si>
  <si>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</si>
  <si>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</si>
  <si>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</si>
  <si>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</si>
  <si>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</si>
  <si>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</si>
  <si>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</si>
  <si>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</si>
  <si>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</si>
  <si>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</si>
  <si>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</si>
  <si>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</si>
  <si>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</si>
  <si>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</si>
  <si>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</si>
  <si>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</si>
  <si>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</si>
  <si>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</si>
  <si>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</si>
  <si>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</si>
  <si>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</si>
  <si>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</si>
  <si>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</si>
  <si>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</si>
  <si>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</si>
  <si>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</si>
  <si>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</si>
  <si>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</si>
  <si>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</si>
  <si>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</si>
  <si>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</si>
  <si>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</si>
  <si>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</si>
  <si>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</si>
  <si>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</si>
  <si>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</si>
  <si>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</si>
  <si>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</si>
  <si>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</si>
  <si>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</si>
  <si>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</si>
  <si>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</si>
  <si>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</si>
  <si>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</si>
  <si>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</si>
  <si>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</si>
  <si>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</si>
  <si>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</si>
  <si>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</si>
  <si>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</si>
  <si>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</si>
  <si>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</si>
  <si>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</si>
  <si>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</si>
  <si>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</si>
  <si>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</si>
  <si>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</si>
  <si>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</si>
  <si>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</si>
  <si>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</si>
  <si>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</si>
  <si>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</si>
  <si>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</si>
  <si>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</si>
  <si>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</si>
  <si>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</si>
  <si>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</si>
  <si>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</si>
  <si>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</si>
  <si>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</si>
  <si>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</si>
  <si>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</si>
  <si>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</si>
  <si>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</si>
  <si>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</si>
  <si>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</si>
  <si>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</si>
  <si>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</si>
  <si>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</si>
  <si>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</si>
  <si>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</si>
  <si>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</si>
  <si>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</si>
  <si>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</si>
  <si>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</si>
  <si>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</si>
  <si>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</si>
  <si>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</si>
  <si>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</si>
  <si>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</si>
  <si>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</si>
  <si>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</si>
  <si>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</si>
  <si>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</si>
  <si>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</si>
  <si>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</si>
  <si>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</si>
  <si>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</si>
  <si>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</si>
  <si>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</si>
  <si>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</si>
  <si>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</si>
  <si>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</si>
  <si>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</si>
  <si>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</si>
  <si>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</si>
  <si>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</si>
  <si>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</si>
  <si>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</si>
  <si>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</si>
  <si>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</si>
  <si>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</si>
  <si>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</si>
  <si>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</si>
  <si>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</si>
  <si>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</si>
  <si>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</si>
  <si>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</si>
  <si>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</si>
  <si>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</si>
  <si>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</si>
  <si>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</si>
  <si>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</si>
  <si>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</si>
  <si>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</si>
  <si>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</si>
  <si>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</si>
  <si>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</si>
  <si>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</si>
  <si>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</si>
  <si>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</si>
  <si>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</si>
  <si>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</si>
  <si>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</si>
  <si>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</si>
  <si>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</si>
  <si>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</si>
  <si>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</si>
  <si>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</si>
  <si>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</si>
  <si>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</si>
  <si>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</si>
  <si>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</si>
  <si>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</si>
  <si>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</si>
  <si>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</si>
  <si>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</si>
  <si>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</si>
  <si>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</si>
  <si>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</si>
  <si>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</si>
  <si>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</si>
  <si>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</si>
  <si>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</si>
  <si>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</si>
  <si>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</si>
  <si>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</si>
  <si>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</si>
  <si>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</si>
  <si>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</si>
  <si>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</si>
  <si>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</si>
  <si>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</si>
  <si>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</si>
  <si>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</si>
  <si>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</si>
  <si>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</si>
  <si>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</si>
  <si>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</si>
  <si>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</si>
  <si>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</si>
  <si>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</si>
  <si>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</si>
  <si>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</si>
  <si>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</si>
  <si>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</si>
  <si>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</si>
  <si>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</si>
  <si>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</si>
  <si>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</si>
  <si>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</si>
  <si>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</si>
  <si>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</si>
  <si>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</si>
  <si>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</si>
  <si>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</si>
  <si>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</si>
  <si>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</si>
  <si>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</si>
  <si>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</si>
  <si>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</si>
  <si>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</si>
  <si>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</si>
  <si>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</si>
  <si>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</si>
  <si>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</si>
  <si>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</si>
  <si>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</si>
  <si>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</si>
  <si>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</si>
  <si>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</si>
  <si>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</si>
  <si>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</si>
  <si>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</si>
  <si>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</si>
  <si>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</si>
  <si>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</si>
  <si>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</si>
  <si>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</si>
  <si>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</si>
  <si>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</si>
  <si>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</si>
  <si>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</si>
  <si>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</si>
  <si>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</si>
  <si>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</si>
  <si>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</si>
  <si>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</si>
  <si>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</si>
  <si>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</si>
  <si>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</si>
  <si>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</si>
  <si>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</si>
  <si>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</si>
  <si>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</si>
  <si>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</si>
  <si>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</si>
  <si>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</si>
  <si>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</si>
  <si>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</si>
  <si>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</si>
  <si>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</si>
  <si>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</si>
  <si>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</si>
  <si>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</si>
  <si>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</si>
  <si>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</si>
  <si>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</si>
  <si>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</si>
  <si>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</si>
  <si>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</si>
  <si>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</si>
  <si>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</si>
  <si>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</si>
  <si>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</si>
  <si>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</si>
  <si>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</si>
  <si>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</si>
  <si>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</si>
  <si>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</si>
  <si>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</si>
  <si>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</si>
  <si>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</si>
  <si>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</si>
  <si>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</si>
  <si>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</si>
  <si>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</si>
  <si>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</si>
  <si>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</si>
  <si>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</si>
  <si>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</si>
  <si>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</si>
  <si>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</si>
  <si>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</si>
  <si>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</si>
  <si>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</si>
  <si>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</si>
  <si>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</si>
  <si>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</si>
  <si>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</si>
  <si>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</si>
  <si>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</si>
  <si>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</si>
  <si>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</si>
  <si>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</si>
  <si>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</si>
  <si>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</si>
  <si>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</si>
  <si>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</si>
  <si>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</si>
  <si>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</si>
  <si>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</si>
  <si>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</si>
  <si>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</si>
  <si>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</si>
  <si>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</si>
  <si>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</si>
  <si>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</si>
  <si>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</si>
  <si>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</si>
  <si>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</si>
  <si>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</si>
  <si>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</si>
  <si>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</si>
  <si>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</si>
  <si>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</si>
  <si>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</si>
  <si>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</si>
  <si>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</si>
  <si>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</si>
  <si>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</si>
  <si>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</si>
  <si>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</si>
  <si>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</si>
  <si>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</si>
  <si>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</si>
  <si>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</si>
  <si>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</si>
  <si>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</si>
  <si>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</si>
  <si>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</si>
  <si>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</si>
  <si>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</si>
  <si>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</si>
  <si>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</si>
  <si>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</si>
  <si>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</si>
  <si>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</si>
  <si>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</si>
  <si>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</si>
  <si>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</si>
  <si>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</si>
  <si>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</si>
  <si>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</si>
  <si>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</si>
  <si>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</si>
  <si>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</si>
  <si>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</si>
  <si>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</si>
  <si>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</si>
  <si>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</si>
  <si>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</si>
  <si>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</si>
  <si>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</si>
  <si>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</si>
  <si>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</si>
  <si>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</si>
  <si>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</si>
  <si>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</si>
  <si>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</si>
  <si>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</si>
  <si>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</si>
  <si>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</si>
  <si>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</si>
  <si>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</si>
  <si>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</si>
  <si>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</si>
  <si>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</si>
  <si>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</si>
  <si>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</si>
  <si>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</si>
  <si>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</si>
  <si>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</si>
  <si>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</si>
  <si>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</si>
  <si>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</si>
  <si>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</si>
  <si>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</si>
  <si>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</si>
  <si>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</si>
  <si>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</si>
  <si>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</si>
  <si>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</si>
  <si>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</si>
  <si>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</si>
  <si>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</si>
  <si>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</si>
  <si>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</si>
  <si>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</si>
  <si>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</si>
  <si>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</si>
  <si>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</si>
  <si>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</si>
  <si>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</si>
  <si>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</si>
  <si>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</si>
  <si>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</si>
  <si>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</si>
  <si>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</si>
  <si>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</si>
  <si>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</si>
  <si>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</si>
  <si>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</si>
  <si>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</si>
  <si>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</si>
  <si>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</si>
  <si>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</si>
  <si>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</si>
  <si>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</si>
  <si>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</si>
  <si>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</si>
  <si>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</si>
  <si>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</si>
  <si>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</si>
  <si>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</si>
  <si>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</si>
  <si>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</si>
  <si>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</si>
  <si>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</si>
  <si>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</si>
  <si>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</si>
  <si>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</si>
  <si>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</si>
  <si>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</si>
  <si>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</si>
  <si>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</si>
  <si>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</si>
  <si>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</si>
  <si>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</si>
  <si>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</si>
  <si>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</si>
  <si>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</si>
  <si>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</si>
  <si>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</si>
  <si>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</si>
  <si>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</si>
  <si>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</si>
  <si>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</si>
  <si>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</si>
  <si>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</si>
  <si>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</si>
  <si>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</si>
  <si>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</si>
  <si>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</si>
  <si>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</si>
  <si>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</si>
  <si>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</si>
  <si>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</si>
  <si>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</si>
  <si>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</si>
  <si>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</si>
  <si>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</si>
  <si>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</si>
  <si>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</si>
  <si>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</si>
  <si>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</si>
  <si>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</si>
  <si>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</si>
  <si>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</si>
  <si>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</si>
  <si>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</si>
  <si>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</si>
  <si>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</si>
  <si>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</si>
  <si>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</si>
  <si>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</si>
  <si>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</si>
  <si>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</si>
  <si>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</si>
  <si>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</si>
  <si>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</si>
  <si>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</si>
  <si>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</si>
  <si>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</si>
  <si>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</si>
  <si>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</si>
  <si>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</si>
  <si>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</si>
  <si>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</si>
  <si>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</si>
  <si>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</si>
  <si>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</si>
  <si>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</si>
  <si>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</si>
  <si>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</si>
  <si>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</si>
  <si>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</si>
  <si>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</si>
  <si>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</si>
  <si>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</si>
  <si>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</si>
  <si>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</si>
  <si>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</si>
  <si>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</si>
  <si>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</si>
  <si>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</si>
  <si>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</si>
  <si>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</si>
  <si>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</si>
  <si>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</si>
  <si>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</si>
  <si>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</si>
  <si>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</si>
  <si>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</si>
  <si>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</si>
  <si>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</si>
  <si>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</si>
  <si>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</si>
  <si>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</si>
  <si>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</si>
  <si>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</si>
  <si>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</si>
  <si>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</si>
  <si>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</si>
  <si>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</si>
  <si>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</si>
  <si>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</si>
  <si>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</si>
  <si>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</si>
  <si>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</si>
  <si>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</si>
  <si>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</si>
  <si>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</si>
  <si>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</si>
  <si>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</si>
  <si>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</si>
  <si>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</si>
  <si>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</si>
  <si>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</si>
  <si>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</si>
  <si>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</si>
  <si>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</si>
  <si>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</si>
  <si>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</si>
  <si>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</si>
  <si>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</si>
  <si>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</si>
  <si>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</si>
  <si>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</si>
  <si>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</si>
  <si>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</si>
  <si>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</si>
  <si>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</si>
  <si>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</si>
  <si>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</si>
  <si>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</si>
  <si>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</si>
  <si>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</si>
  <si>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</si>
  <si>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</si>
  <si>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</si>
  <si>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</si>
  <si>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</si>
  <si>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</si>
  <si>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</si>
  <si>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</si>
  <si>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</si>
  <si>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</si>
  <si>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</si>
  <si>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</si>
  <si>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</si>
  <si>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</si>
  <si>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</si>
  <si>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</si>
  <si>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</si>
  <si>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</si>
  <si>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</si>
  <si>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</si>
  <si>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</si>
  <si>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</si>
  <si>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</si>
  <si>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</si>
  <si>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</si>
  <si>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</si>
  <si>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</si>
  <si>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</si>
  <si>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</si>
  <si>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</si>
  <si>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</si>
  <si>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</si>
  <si>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</si>
  <si>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</si>
  <si>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</si>
  <si>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</si>
  <si>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</si>
  <si>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</si>
  <si>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</si>
  <si>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</si>
  <si>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</si>
  <si>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</si>
  <si>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</si>
  <si>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</si>
  <si>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</si>
  <si>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</si>
  <si>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</si>
  <si>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</si>
  <si>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</si>
  <si>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</si>
  <si>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</si>
  <si>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</si>
  <si>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</si>
  <si>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</si>
  <si>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</si>
  <si>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</si>
  <si>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</si>
  <si>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</si>
  <si>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</si>
  <si>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</si>
  <si>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</si>
  <si>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</si>
  <si>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</si>
  <si>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</si>
  <si>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</si>
  <si>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</si>
  <si>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</si>
  <si>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</si>
  <si>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</si>
  <si>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</si>
  <si>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</si>
  <si>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</si>
  <si>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</si>
  <si>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</si>
  <si>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</si>
  <si>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</si>
  <si>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</si>
  <si>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</si>
  <si>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</si>
  <si>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</si>
  <si>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</si>
  <si>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</si>
  <si>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</si>
  <si>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</si>
  <si>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</si>
  <si>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</si>
  <si>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</si>
  <si>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</si>
  <si>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</si>
  <si>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</si>
  <si>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</si>
  <si>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</si>
  <si>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</si>
  <si>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</si>
  <si>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</si>
  <si>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</si>
  <si>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</si>
  <si>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</si>
  <si>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</si>
  <si>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</si>
  <si>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</si>
  <si>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</si>
  <si>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</si>
  <si>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</si>
  <si>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</si>
  <si>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</si>
  <si>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</si>
  <si>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</si>
  <si>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</si>
  <si>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</si>
  <si>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</si>
  <si>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</si>
  <si>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</si>
  <si>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</si>
  <si>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</si>
  <si>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</si>
  <si>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</si>
  <si>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</si>
  <si>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</si>
  <si>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</si>
  <si>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</si>
  <si>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</si>
  <si>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</si>
  <si>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</si>
  <si>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</si>
  <si>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</si>
  <si>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</si>
  <si>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</si>
  <si>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</si>
  <si>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</si>
  <si>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</si>
  <si>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</si>
  <si>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</si>
  <si>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</si>
  <si>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</si>
  <si>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</si>
  <si>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</si>
  <si>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</si>
  <si>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</si>
  <si>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</si>
  <si>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</si>
  <si>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</si>
  <si>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</si>
  <si>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</si>
  <si>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</si>
  <si>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</si>
  <si>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</si>
  <si>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</si>
  <si>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</si>
  <si>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</si>
  <si>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</si>
  <si>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</si>
  <si>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</si>
  <si>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</si>
  <si>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</si>
  <si>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</si>
  <si>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</si>
  <si>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</si>
  <si>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</si>
  <si>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</si>
  <si>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</si>
  <si>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</si>
  <si>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</si>
  <si>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</si>
  <si>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</si>
  <si>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</si>
  <si>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</si>
  <si>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</si>
  <si>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</si>
  <si>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</si>
  <si>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</si>
  <si>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</si>
  <si>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</si>
  <si>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</si>
  <si>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</si>
  <si>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</si>
  <si>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</si>
  <si>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</si>
  <si>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</si>
  <si>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</si>
  <si>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</si>
  <si>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</si>
  <si>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</si>
  <si>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</si>
  <si>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</si>
  <si>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</si>
  <si>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</si>
  <si>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</si>
  <si>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</si>
  <si>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</si>
  <si>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</si>
  <si>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</si>
  <si>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</si>
  <si>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</si>
  <si>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</si>
  <si>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</si>
  <si>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</si>
  <si>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</si>
  <si>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</si>
  <si>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</si>
  <si>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</si>
  <si>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</si>
  <si>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</si>
  <si>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</si>
  <si>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</si>
  <si>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</si>
  <si>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</si>
  <si>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</si>
  <si>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</si>
  <si>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</si>
  <si>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</si>
  <si>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</si>
  <si>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</si>
  <si>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</si>
  <si>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</si>
  <si>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</si>
  <si>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</si>
  <si>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</si>
  <si>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</si>
  <si>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</si>
  <si>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</si>
  <si>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</si>
  <si>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</si>
  <si>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</si>
  <si>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</si>
  <si>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</si>
  <si>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</si>
  <si>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</si>
  <si>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</si>
  <si>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</si>
  <si>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</si>
  <si>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</si>
  <si>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</si>
  <si>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</si>
  <si>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</si>
  <si>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</si>
  <si>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</si>
  <si>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</si>
  <si>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</si>
  <si>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</si>
  <si>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</si>
  <si>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</si>
  <si>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</si>
  <si>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</si>
  <si>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</si>
  <si>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</si>
  <si>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</si>
  <si>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</si>
  <si>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</si>
  <si>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</si>
  <si>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</si>
  <si>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</si>
  <si>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</si>
  <si>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</si>
  <si>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</si>
  <si>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</si>
  <si>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</si>
  <si>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</si>
  <si>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</si>
  <si>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</si>
  <si>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</si>
  <si>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</si>
  <si>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</si>
  <si>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</si>
  <si>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</si>
  <si>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</si>
  <si>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</si>
  <si>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</si>
  <si>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</si>
  <si>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</si>
  <si>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</si>
  <si>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</si>
  <si>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</si>
  <si>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</si>
  <si>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</si>
  <si>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</si>
  <si>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</si>
  <si>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</si>
  <si>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</si>
  <si>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</si>
  <si>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</si>
  <si>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</si>
  <si>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</si>
  <si>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</si>
  <si>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</si>
  <si>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</si>
  <si>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</si>
  <si>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</si>
  <si>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</si>
  <si>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</si>
  <si>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</si>
  <si>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</si>
  <si>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</si>
  <si>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</si>
  <si>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</si>
  <si>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</si>
  <si>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</si>
  <si>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</si>
  <si>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</si>
  <si>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</si>
  <si>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</si>
  <si>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</si>
  <si>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</si>
  <si>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</si>
  <si>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</si>
  <si>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</si>
  <si>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</si>
  <si>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</si>
  <si>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</si>
  <si>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</si>
  <si>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</si>
  <si>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</si>
  <si>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</si>
  <si>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</si>
  <si>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</si>
  <si>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</si>
  <si>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</si>
  <si>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</si>
  <si>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</si>
  <si>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</si>
  <si>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</si>
  <si>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</si>
  <si>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</si>
  <si>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</si>
  <si>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</si>
  <si>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</si>
  <si>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</si>
  <si>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</si>
  <si>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</si>
  <si>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</si>
  <si>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</si>
  <si>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</si>
  <si>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</si>
  <si>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</si>
  <si>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</si>
  <si>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</si>
  <si>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</si>
  <si>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</si>
  <si>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</si>
  <si>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</si>
  <si>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</si>
  <si>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</si>
  <si>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</si>
  <si>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</si>
  <si>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</si>
  <si>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</si>
  <si>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</si>
  <si>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</si>
  <si>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</si>
  <si>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</si>
  <si>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</si>
  <si>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</si>
  <si>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</si>
  <si>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</si>
  <si>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</si>
  <si>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</si>
  <si>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</si>
  <si>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</si>
  <si>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</si>
  <si>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</si>
  <si>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</si>
  <si>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</si>
  <si>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</si>
  <si>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</si>
  <si>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</si>
  <si>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</si>
  <si>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</si>
  <si>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</si>
  <si>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</si>
  <si>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</si>
  <si>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</si>
  <si>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</si>
  <si>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</si>
  <si>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</si>
  <si>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</si>
  <si>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</si>
  <si>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</si>
  <si>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</si>
  <si>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</si>
  <si>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</si>
  <si>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</si>
  <si>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</si>
  <si>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</si>
  <si>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</si>
  <si>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</si>
  <si>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</si>
  <si>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</si>
  <si>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</si>
  <si>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</si>
  <si>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</si>
  <si>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</si>
  <si>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</si>
  <si>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</si>
  <si>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</si>
  <si>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</si>
  <si>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</si>
  <si>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</si>
  <si>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</si>
  <si>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</si>
  <si>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</si>
  <si>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</si>
  <si>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</si>
  <si>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</si>
  <si>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</si>
  <si>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</si>
  <si>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</si>
  <si>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</si>
  <si>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</si>
  <si>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</si>
  <si>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</si>
  <si>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</si>
  <si>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</si>
  <si>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</si>
  <si>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</si>
  <si>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</si>
  <si>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</si>
  <si>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</si>
  <si>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</si>
  <si>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</si>
  <si>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</si>
  <si>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</si>
  <si>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</si>
  <si>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</si>
  <si>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</si>
  <si>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</si>
  <si>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</si>
  <si>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</si>
  <si>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</si>
  <si>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</si>
  <si>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</si>
  <si>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</si>
  <si>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</si>
  <si>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</si>
  <si>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</si>
  <si>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</si>
  <si>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</si>
  <si>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</si>
  <si>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</si>
  <si>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</si>
  <si>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</si>
  <si>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</si>
  <si>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</si>
  <si>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</si>
  <si>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</si>
  <si>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</si>
  <si>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</si>
  <si>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</si>
  <si>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</si>
  <si>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</si>
  <si>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</si>
  <si>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</si>
  <si>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</si>
  <si>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</si>
  <si>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</si>
  <si>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</si>
  <si>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</si>
  <si>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</si>
  <si>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</si>
  <si>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</si>
  <si>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</si>
  <si>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</si>
  <si>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</si>
  <si>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</si>
  <si>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</si>
  <si>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</si>
  <si>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</si>
  <si>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</si>
  <si>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</si>
  <si>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</si>
  <si>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</si>
  <si>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</si>
  <si>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</si>
  <si>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</si>
  <si>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</si>
  <si>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</si>
  <si>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</si>
  <si>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</si>
  <si>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</si>
  <si>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</si>
  <si>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</si>
  <si>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</si>
  <si>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</si>
  <si>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</si>
  <si>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</si>
  <si>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</si>
  <si>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</si>
  <si>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</si>
  <si>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</si>
  <si>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</si>
  <si>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</si>
  <si>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</si>
  <si>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</si>
  <si>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</si>
  <si>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</si>
  <si>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</si>
  <si>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</si>
  <si>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</si>
  <si>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</si>
  <si>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</si>
  <si>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</si>
  <si>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</si>
  <si>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</si>
  <si>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</si>
  <si>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</si>
  <si>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</si>
  <si>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</si>
  <si>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</si>
  <si>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</si>
  <si>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</si>
  <si>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</si>
  <si>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</si>
  <si>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</si>
  <si>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</si>
  <si>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</si>
  <si>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</si>
  <si>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</si>
  <si>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</si>
  <si>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</si>
  <si>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</si>
  <si>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</si>
  <si>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</si>
  <si>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</si>
  <si>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</si>
  <si>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</si>
  <si>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</si>
  <si>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</si>
  <si>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</si>
  <si>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</si>
  <si>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</si>
  <si>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</si>
  <si>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</si>
  <si>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</si>
  <si>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</si>
  <si>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</si>
  <si>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</si>
  <si>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</si>
  <si>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</si>
  <si>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</si>
  <si>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</si>
  <si>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</si>
  <si>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</si>
  <si>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</si>
  <si>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</si>
  <si>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</si>
  <si>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</si>
  <si>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</si>
  <si>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</si>
  <si>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</si>
  <si>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</si>
  <si>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</si>
  <si>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</si>
  <si>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</si>
  <si>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</si>
  <si>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</si>
  <si>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</si>
  <si>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</si>
  <si>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</si>
  <si>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</si>
  <si>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</si>
  <si>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</si>
  <si>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</si>
  <si>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</si>
  <si>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</si>
  <si>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</si>
  <si>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</si>
  <si>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</si>
  <si>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</si>
  <si>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</si>
  <si>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</si>
  <si>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</si>
  <si>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</si>
  <si>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</si>
  <si>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</si>
  <si>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</si>
  <si>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</si>
  <si>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</si>
  <si>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</si>
  <si>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</si>
  <si>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</si>
  <si>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</si>
  <si>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</si>
  <si>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</si>
  <si>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</si>
  <si>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</si>
  <si>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</si>
  <si>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</si>
  <si>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</si>
  <si>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</si>
  <si>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</si>
  <si>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</si>
  <si>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</si>
  <si>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</si>
  <si>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</si>
  <si>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</si>
  <si>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</si>
  <si>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</si>
  <si>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</si>
  <si>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</si>
  <si>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</si>
  <si>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</si>
  <si>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</si>
  <si>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</si>
  <si>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</si>
  <si>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</si>
  <si>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</si>
  <si>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</si>
  <si>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</si>
  <si>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</si>
  <si>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</si>
  <si>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</si>
  <si>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</si>
  <si>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</si>
  <si>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</si>
  <si>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</si>
  <si>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</si>
  <si>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</si>
  <si>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</si>
  <si>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</si>
  <si>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</si>
  <si>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</si>
  <si>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</si>
  <si>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</si>
  <si>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</si>
  <si>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</si>
  <si>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</si>
  <si>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</si>
  <si>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</si>
  <si>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</si>
  <si>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</si>
  <si>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</si>
  <si>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</si>
  <si>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</si>
  <si>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</si>
  <si>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</si>
  <si>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</si>
  <si>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</si>
  <si>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</si>
  <si>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</si>
  <si>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</si>
  <si>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</si>
  <si>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</si>
  <si>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</si>
  <si>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</si>
  <si>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</si>
  <si>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</si>
  <si>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</si>
  <si>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</si>
  <si>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</si>
  <si>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</si>
  <si>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</si>
  <si>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</si>
  <si>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</si>
  <si>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</si>
  <si>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</si>
  <si>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</si>
  <si>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</si>
  <si>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</si>
  <si>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</si>
  <si>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</si>
  <si>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</si>
  <si>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</si>
  <si>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</si>
  <si>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</si>
  <si>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</si>
  <si>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</si>
  <si>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</si>
  <si>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</si>
  <si>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</si>
  <si>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</si>
  <si>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</si>
  <si>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</si>
  <si>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</si>
  <si>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</si>
  <si>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</si>
  <si>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</si>
  <si>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</si>
  <si>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</si>
  <si>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</si>
  <si>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</si>
  <si>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</si>
  <si>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</si>
  <si>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</si>
  <si>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</si>
  <si>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</si>
  <si>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</si>
  <si>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</si>
  <si>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</si>
  <si>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</si>
  <si>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</si>
  <si>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</si>
  <si>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</si>
  <si>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</si>
  <si>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</si>
  <si>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</si>
  <si>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</si>
  <si>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</si>
  <si>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</si>
  <si>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</si>
  <si>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</si>
  <si>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</si>
  <si>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</si>
  <si>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</si>
  <si>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</si>
  <si>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</si>
  <si>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</si>
  <si>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</si>
  <si>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</si>
  <si>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</si>
  <si>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</si>
  <si>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</si>
  <si>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</si>
  <si>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</si>
  <si>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</si>
  <si>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</si>
  <si>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</si>
  <si>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</si>
  <si>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</si>
  <si>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</si>
  <si>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</si>
  <si>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</si>
  <si>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</si>
  <si>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</si>
  <si>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</si>
  <si>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</si>
  <si>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</si>
  <si>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</si>
  <si>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</si>
  <si>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</si>
  <si>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</si>
  <si>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</si>
  <si>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</si>
  <si>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</si>
  <si>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</si>
  <si>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</si>
  <si>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</si>
  <si>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</si>
  <si>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</si>
  <si>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</si>
  <si>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</si>
  <si>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</si>
  <si>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</si>
  <si>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</si>
  <si>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</si>
  <si>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</si>
  <si>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</si>
  <si>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</si>
  <si>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</si>
  <si>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</si>
  <si>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</si>
  <si>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</si>
  <si>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</si>
  <si>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</si>
  <si>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</si>
  <si>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</si>
  <si>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</si>
  <si>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</si>
  <si>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</si>
  <si>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</si>
  <si>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</si>
  <si>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</si>
  <si>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</si>
  <si>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</si>
  <si>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</si>
  <si>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</si>
  <si>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</si>
  <si>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</si>
  <si>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</si>
  <si>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</si>
  <si>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</si>
  <si>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</si>
  <si>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</si>
  <si>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</si>
  <si>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</si>
  <si>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</si>
  <si>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</si>
  <si>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</si>
  <si>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</si>
  <si>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</si>
  <si>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</si>
  <si>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</si>
  <si>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</si>
  <si>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</si>
  <si>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</si>
  <si>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</si>
  <si>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</si>
  <si>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</si>
  <si>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</si>
  <si>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</si>
  <si>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</si>
  <si>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</si>
  <si>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</si>
  <si>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</si>
  <si>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</si>
  <si>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</si>
  <si>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</si>
  <si>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</si>
  <si>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</si>
  <si>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</si>
  <si>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</si>
  <si>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</si>
  <si>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</si>
  <si>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</si>
  <si>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</si>
  <si>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</si>
  <si>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</si>
  <si>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</si>
  <si>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</si>
  <si>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</si>
  <si>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</si>
  <si>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</si>
  <si>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</si>
  <si>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</si>
  <si>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</si>
  <si>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</si>
  <si>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</si>
  <si>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</si>
  <si>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</si>
  <si>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</si>
  <si>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</si>
  <si>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</si>
  <si>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</si>
  <si>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</si>
  <si>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</si>
  <si>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</si>
  <si>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</si>
  <si>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</si>
  <si>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</si>
  <si>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</si>
  <si>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</si>
  <si>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</si>
  <si>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</si>
  <si>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</si>
  <si>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</si>
  <si>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</si>
  <si>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</si>
  <si>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</si>
  <si>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</si>
  <si>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</si>
  <si>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</si>
  <si>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</si>
  <si>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</si>
  <si>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</si>
  <si>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</si>
  <si>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</si>
  <si>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</si>
  <si>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</si>
  <si>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</si>
  <si>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</si>
  <si>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</si>
  <si>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</si>
  <si>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</si>
  <si>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</si>
  <si>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</si>
  <si>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</si>
  <si>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</si>
  <si>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</si>
  <si>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</si>
  <si>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</si>
  <si>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</si>
  <si>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</si>
  <si>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</si>
  <si>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</si>
  <si>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</si>
  <si>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</si>
  <si>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</si>
  <si>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</si>
  <si>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</si>
  <si>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</si>
  <si>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</si>
  <si>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</si>
  <si>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</si>
  <si>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</si>
  <si>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</si>
  <si>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</si>
  <si>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</si>
  <si>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</si>
  <si>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</si>
  <si>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</si>
  <si>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</si>
  <si>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</si>
  <si>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</si>
  <si>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</si>
  <si>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</si>
  <si>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</si>
  <si>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</si>
  <si>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</si>
  <si>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</si>
  <si>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</si>
  <si>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</si>
  <si>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</si>
  <si>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</si>
  <si>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</si>
  <si>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</si>
  <si>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</si>
  <si>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</si>
  <si>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</si>
  <si>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</si>
  <si>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</si>
  <si>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</si>
  <si>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</si>
  <si>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</si>
  <si>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</si>
  <si>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</si>
  <si>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</si>
  <si>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</si>
  <si>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</si>
  <si>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</si>
  <si>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</si>
  <si>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</si>
  <si>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</si>
  <si>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</si>
  <si>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</si>
  <si>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</si>
  <si>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</si>
  <si>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</si>
  <si>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</si>
  <si>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</si>
  <si>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</si>
  <si>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</si>
  <si>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</si>
  <si>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</si>
  <si>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</si>
  <si>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</si>
  <si>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</si>
  <si>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</si>
  <si>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</si>
  <si>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</si>
  <si>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</si>
  <si>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</si>
  <si>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</si>
  <si>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</si>
  <si>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</si>
  <si>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</si>
  <si>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</si>
  <si>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</si>
  <si>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</si>
  <si>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</si>
  <si>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</si>
  <si>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</si>
  <si>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</si>
  <si>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</si>
  <si>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</si>
  <si>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</si>
  <si>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</si>
  <si>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</si>
  <si>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</si>
  <si>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</si>
  <si>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</si>
  <si>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</si>
  <si>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</si>
  <si>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</si>
  <si>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</si>
  <si>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</si>
  <si>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</si>
  <si>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</si>
  <si>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</si>
  <si>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</si>
  <si>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</si>
  <si>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</si>
  <si>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</si>
  <si>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</si>
  <si>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</si>
  <si>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</si>
  <si>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</si>
  <si>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</si>
  <si>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</si>
  <si>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</si>
  <si>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</si>
  <si>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</si>
  <si>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</si>
  <si>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</si>
  <si>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</si>
  <si>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</si>
  <si>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</si>
  <si>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</si>
  <si>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</si>
  <si>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</si>
  <si>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</si>
  <si>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</si>
  <si>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</si>
  <si>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</si>
  <si>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</si>
  <si>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</si>
  <si>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</si>
  <si>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</si>
  <si>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</si>
  <si>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</si>
  <si>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</si>
  <si>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</si>
  <si>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</si>
  <si>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</si>
  <si>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</si>
  <si>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</si>
  <si>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</si>
  <si>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</si>
  <si>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</si>
  <si>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</si>
  <si>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</si>
  <si>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</si>
  <si>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</si>
  <si>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</si>
  <si>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</si>
  <si>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</si>
  <si>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</si>
  <si>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</si>
  <si>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</si>
  <si>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</si>
  <si>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</si>
  <si>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</si>
  <si>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</si>
  <si>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</si>
  <si>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</si>
  <si>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</si>
  <si>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</si>
  <si>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</si>
  <si>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</si>
  <si>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</si>
  <si>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</si>
  <si>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</si>
  <si>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</si>
  <si>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</si>
  <si>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</si>
  <si>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</si>
  <si>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</si>
  <si>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</si>
  <si>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</si>
  <si>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</si>
  <si>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</si>
  <si>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</si>
  <si>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</si>
  <si>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</si>
  <si>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</si>
  <si>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</si>
  <si>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</si>
  <si>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</si>
  <si>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</si>
  <si>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</si>
  <si>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</si>
  <si>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</si>
  <si>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</si>
  <si>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</si>
  <si>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</si>
  <si>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</si>
  <si>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</si>
  <si>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</si>
  <si>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</si>
  <si>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</si>
  <si>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</si>
  <si>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</si>
  <si>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</si>
  <si>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</si>
  <si>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</si>
  <si>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</si>
  <si>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</si>
  <si>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</si>
  <si>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</si>
  <si>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</si>
  <si>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</si>
  <si>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</si>
  <si>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</si>
  <si>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</si>
  <si>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</si>
  <si>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</si>
  <si>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</si>
  <si>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</si>
  <si>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</si>
  <si>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</si>
  <si>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</si>
  <si>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</si>
  <si>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</si>
  <si>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</si>
  <si>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</si>
  <si>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</si>
  <si>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</si>
  <si>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</si>
  <si>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</si>
  <si>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</si>
  <si>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</si>
  <si>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</si>
  <si>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</si>
  <si>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</si>
  <si>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</si>
  <si>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</si>
  <si>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</si>
  <si>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</si>
  <si>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</si>
  <si>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</si>
  <si>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</si>
  <si>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</si>
  <si>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</si>
  <si>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</si>
  <si>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</si>
  <si>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</si>
  <si>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</si>
  <si>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</si>
  <si>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</si>
  <si>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</si>
  <si>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</si>
  <si>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</si>
  <si>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</si>
  <si>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</si>
  <si>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</si>
  <si>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</si>
  <si>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</si>
  <si>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</si>
  <si>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</si>
  <si>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</si>
  <si>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</si>
  <si>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</si>
  <si>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</si>
  <si>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</si>
  <si>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</si>
  <si>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</si>
  <si>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</si>
  <si>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</si>
  <si>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</si>
  <si>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</si>
  <si>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</si>
  <si>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</si>
  <si>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</si>
  <si>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</si>
  <si>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</si>
  <si>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</si>
  <si>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</si>
  <si>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</si>
  <si>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</si>
  <si>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</si>
  <si>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</si>
  <si>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</si>
  <si>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</si>
  <si>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</si>
  <si>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</si>
  <si>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</si>
  <si>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</si>
  <si>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</si>
  <si>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</si>
  <si>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</si>
  <si>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</si>
  <si>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</si>
  <si>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</si>
  <si>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</si>
  <si>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</si>
  <si>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</si>
  <si>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</si>
  <si>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</si>
  <si>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</si>
  <si>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</si>
  <si>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</si>
  <si>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</si>
  <si>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</si>
  <si>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</si>
  <si>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</si>
  <si>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</si>
  <si>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</si>
  <si>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</si>
  <si>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</si>
  <si>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</si>
  <si>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</si>
  <si>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</si>
  <si>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</si>
  <si>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</si>
  <si>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</si>
  <si>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</si>
  <si>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</si>
  <si>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</si>
  <si>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</si>
  <si>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</si>
  <si>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</si>
  <si>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</si>
  <si>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</si>
  <si>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</si>
  <si>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</si>
  <si>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</si>
  <si>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</si>
  <si>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</si>
  <si>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</si>
  <si>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</si>
  <si>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</si>
  <si>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</si>
  <si>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</si>
  <si>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</si>
  <si>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</si>
  <si>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</si>
  <si>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</si>
  <si>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</si>
  <si>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</si>
  <si>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</si>
  <si>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</si>
  <si>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</si>
  <si>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</si>
  <si>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</si>
  <si>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</si>
  <si>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</si>
  <si>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</si>
  <si>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</si>
  <si>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</si>
  <si>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</si>
  <si>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</si>
  <si>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</si>
  <si>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</si>
  <si>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</si>
  <si>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</si>
  <si>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</si>
  <si>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</si>
  <si>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</si>
  <si>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</si>
  <si>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</si>
  <si>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</si>
  <si>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</si>
  <si>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</si>
  <si>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</si>
  <si>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</si>
  <si>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</si>
  <si>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</si>
  <si>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</si>
  <si>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</si>
  <si>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</si>
  <si>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</si>
  <si>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</si>
  <si>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</si>
  <si>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</si>
  <si>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</si>
  <si>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</si>
  <si>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</si>
  <si>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</si>
  <si>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</si>
  <si>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</si>
  <si>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</si>
  <si>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</si>
  <si>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</si>
  <si>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</si>
  <si>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</si>
  <si>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</si>
  <si>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</si>
  <si>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</si>
  <si>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</si>
  <si>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</si>
  <si>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</si>
  <si>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</si>
  <si>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</si>
  <si>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</si>
  <si>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</si>
  <si>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</si>
  <si>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</si>
  <si>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</si>
  <si>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</si>
  <si>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</si>
  <si>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</si>
  <si>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</si>
  <si>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</si>
  <si>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</si>
  <si>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</si>
  <si>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</si>
  <si>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</si>
  <si>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</si>
  <si>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</si>
  <si>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</si>
  <si>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</si>
  <si>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</si>
  <si>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</si>
  <si>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</si>
  <si>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</si>
  <si>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</si>
  <si>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</si>
  <si>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</si>
  <si>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</si>
  <si>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</si>
  <si>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</si>
  <si>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</si>
  <si>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</si>
  <si>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</si>
  <si>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</si>
  <si>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</si>
  <si>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</si>
  <si>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</si>
  <si>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</si>
  <si>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</si>
  <si>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</si>
  <si>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</si>
  <si>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</si>
  <si>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</si>
  <si>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</si>
  <si>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</si>
  <si>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</si>
  <si>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</si>
  <si>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</si>
  <si>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</si>
  <si>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</si>
  <si>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</si>
  <si>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</si>
  <si>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</si>
  <si>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</si>
  <si>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</si>
  <si>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</si>
  <si>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</si>
  <si>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</si>
  <si>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</si>
  <si>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</si>
  <si>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</si>
  <si>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</si>
  <si>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</si>
  <si>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</si>
  <si>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</si>
  <si>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</si>
  <si>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</si>
  <si>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</si>
  <si>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</si>
  <si>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</si>
  <si>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</si>
  <si>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</si>
  <si>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</si>
  <si>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</si>
  <si>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</si>
  <si>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</si>
  <si>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</si>
  <si>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</si>
  <si>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</si>
  <si>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</si>
  <si>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</si>
  <si>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</si>
  <si>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</si>
  <si>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</si>
  <si>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</si>
  <si>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</si>
  <si>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</si>
  <si>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</si>
  <si>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</si>
  <si>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</si>
  <si>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</si>
  <si>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</si>
  <si>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</si>
  <si>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</si>
  <si>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</si>
  <si>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</si>
  <si>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</si>
  <si>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</si>
  <si>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</si>
  <si>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</si>
  <si>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</si>
  <si>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</si>
  <si>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</si>
  <si>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</si>
  <si>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</si>
  <si>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</si>
  <si>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</si>
  <si>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</si>
  <si>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</si>
  <si>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</si>
  <si>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</si>
  <si>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</si>
  <si>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</si>
  <si>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</si>
  <si>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</si>
  <si>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</si>
  <si>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</si>
  <si>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</si>
  <si>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</si>
  <si>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</si>
  <si>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</si>
  <si>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</si>
  <si>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</si>
  <si>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</si>
  <si>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</si>
  <si>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</si>
  <si>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</si>
  <si>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</si>
  <si>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</si>
  <si>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</si>
  <si>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</si>
  <si>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</si>
  <si>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</si>
  <si>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</si>
  <si>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</si>
  <si>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</si>
  <si>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</si>
  <si>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</si>
  <si>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</si>
  <si>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</si>
  <si>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</si>
  <si>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</si>
  <si>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</si>
  <si>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</si>
  <si>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</si>
  <si>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</si>
  <si>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</si>
  <si>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</si>
  <si>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</si>
  <si>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</si>
  <si>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</si>
  <si>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</si>
  <si>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</si>
  <si>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</si>
  <si>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</si>
  <si>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</si>
  <si>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</si>
  <si>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</si>
  <si>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</si>
  <si>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</si>
  <si>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</si>
  <si>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</si>
  <si>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</si>
  <si>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</si>
  <si>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</si>
  <si>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</si>
  <si>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</si>
  <si>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</si>
  <si>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</si>
  <si>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</si>
  <si>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</si>
  <si>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</si>
  <si>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</si>
  <si>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</si>
  <si>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</si>
  <si>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</si>
  <si>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</si>
  <si>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</si>
  <si>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</si>
  <si>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</si>
  <si>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</si>
  <si>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</si>
  <si>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</si>
  <si>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</si>
  <si>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</si>
  <si>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</si>
  <si>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</si>
  <si>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</si>
  <si>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</si>
  <si>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</si>
  <si>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</si>
  <si>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</si>
  <si>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</si>
  <si>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</si>
  <si>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</si>
  <si>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</si>
  <si>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</si>
  <si>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</si>
  <si>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</si>
  <si>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</si>
  <si>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</si>
  <si>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</si>
  <si>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</si>
  <si>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</si>
  <si>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</si>
  <si>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</si>
  <si>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</si>
  <si>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</si>
  <si>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</si>
  <si>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</si>
  <si>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</si>
  <si>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</si>
  <si>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</si>
  <si>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</si>
  <si>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</si>
  <si>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</si>
  <si>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</si>
  <si>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</si>
  <si>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</si>
  <si>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</si>
  <si>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</si>
  <si>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</si>
  <si>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</si>
  <si>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</si>
  <si>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</si>
  <si>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</si>
  <si>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</si>
  <si>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</si>
  <si>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</si>
  <si>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</si>
  <si>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</si>
  <si>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</si>
  <si>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</si>
  <si>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</si>
  <si>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</si>
  <si>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</si>
  <si>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</si>
  <si>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</si>
  <si>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</si>
  <si>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</si>
  <si>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</si>
  <si>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</si>
  <si>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</si>
  <si>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</si>
  <si>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</si>
  <si>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</si>
  <si>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</si>
  <si>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</si>
  <si>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</si>
  <si>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</si>
  <si>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</si>
  <si>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</si>
  <si>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</si>
  <si>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</si>
  <si>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</si>
  <si>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</si>
  <si>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</si>
  <si>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</si>
  <si>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</si>
  <si>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</si>
  <si>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</si>
  <si>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</si>
  <si>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</si>
  <si>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</si>
  <si>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</si>
  <si>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</si>
  <si>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</si>
  <si>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</si>
  <si>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</si>
  <si>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</si>
  <si>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</si>
  <si>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</si>
  <si>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</si>
  <si>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</si>
  <si>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</si>
  <si>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</si>
  <si>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</si>
  <si>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</si>
  <si>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</si>
  <si>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</si>
  <si>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</si>
  <si>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</si>
  <si>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</si>
  <si>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</si>
  <si>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</si>
  <si>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</si>
  <si>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</si>
  <si>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</si>
  <si>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</si>
  <si>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</si>
  <si>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</si>
  <si>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</si>
  <si>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</si>
  <si>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</si>
  <si>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</si>
  <si>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</si>
  <si>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</si>
  <si>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</si>
  <si>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</si>
  <si>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</si>
  <si>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</si>
  <si>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</si>
  <si>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</si>
  <si>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</si>
  <si>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</si>
  <si>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</si>
  <si>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</si>
  <si>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</si>
  <si>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</si>
  <si>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</si>
  <si>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</si>
  <si>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</si>
  <si>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</si>
  <si>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</si>
  <si>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</si>
  <si>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</si>
  <si>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</si>
  <si>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</si>
  <si>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</si>
  <si>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</si>
  <si>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</si>
  <si>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</si>
  <si>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</si>
  <si>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</si>
  <si>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</si>
  <si>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</si>
  <si>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</si>
  <si>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</si>
  <si>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</si>
  <si>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</si>
  <si>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</si>
  <si>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</si>
  <si>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</si>
  <si>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</si>
  <si>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</si>
  <si>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</si>
  <si>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</si>
  <si>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</si>
  <si>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</si>
  <si>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</si>
  <si>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</si>
  <si>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</si>
  <si>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</si>
  <si>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</si>
  <si>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</si>
  <si>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</si>
  <si>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</si>
  <si>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</si>
  <si>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</si>
  <si>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</si>
  <si>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</si>
  <si>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</si>
  <si>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</si>
  <si>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</si>
  <si>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</si>
  <si>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</si>
  <si>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</si>
  <si>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</si>
  <si>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</si>
  <si>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</si>
  <si>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</si>
  <si>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</si>
  <si>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</si>
  <si>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</si>
  <si>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</si>
  <si>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</si>
  <si>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</si>
  <si>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</si>
  <si>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</si>
  <si>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</si>
  <si>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</si>
  <si>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</si>
  <si>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</si>
  <si>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</si>
  <si>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</si>
  <si>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</si>
  <si>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</si>
  <si>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</si>
  <si>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</si>
  <si>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</si>
  <si>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</si>
  <si>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</si>
  <si>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</si>
  <si>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</si>
  <si>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</si>
  <si>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</si>
  <si>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</si>
  <si>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</si>
  <si>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</si>
  <si>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</si>
  <si>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</si>
  <si>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</si>
  <si>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</si>
  <si>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</si>
  <si>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</si>
  <si>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</si>
  <si>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</si>
  <si>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</si>
  <si>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</si>
  <si>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</si>
  <si>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</si>
  <si>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</si>
  <si>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</si>
  <si>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</si>
  <si>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</si>
  <si>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</si>
  <si>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</si>
  <si>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</si>
  <si>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</si>
  <si>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</si>
  <si>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</si>
  <si>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</si>
  <si>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</si>
  <si>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</si>
  <si>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</si>
  <si>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</si>
  <si>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</si>
  <si>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</si>
  <si>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</si>
  <si>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</si>
  <si>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</si>
  <si>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</si>
  <si>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</si>
  <si>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</si>
  <si>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</si>
  <si>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</si>
  <si>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</si>
  <si>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</si>
  <si>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</si>
  <si>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</si>
  <si>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</si>
  <si>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</si>
  <si>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</si>
  <si>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</si>
  <si>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</si>
  <si>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</si>
  <si>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</si>
  <si>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</si>
  <si>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</si>
  <si>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</si>
  <si>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</si>
  <si>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</si>
  <si>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</si>
  <si>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</si>
  <si>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</si>
  <si>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</si>
  <si>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</si>
  <si>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</si>
  <si>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</si>
  <si>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</si>
  <si>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</si>
  <si>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</si>
  <si>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</si>
  <si>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</si>
  <si>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</si>
  <si>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</si>
  <si>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</si>
  <si>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</si>
  <si>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</si>
  <si>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</si>
  <si>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</si>
  <si>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</si>
  <si>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</si>
  <si>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</si>
  <si>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</si>
  <si>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</si>
  <si>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</si>
  <si>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</si>
  <si>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</si>
  <si>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</si>
  <si>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</si>
  <si>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</si>
  <si>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</si>
  <si>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</si>
  <si>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</si>
  <si>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</si>
  <si>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</si>
  <si>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</si>
  <si>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</si>
  <si>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</si>
  <si>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</si>
  <si>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</si>
  <si>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</si>
  <si>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</si>
  <si>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</si>
  <si>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</si>
  <si>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</si>
  <si>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</si>
  <si>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</si>
  <si>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</si>
  <si>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</si>
  <si>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</si>
  <si>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</si>
  <si>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</si>
  <si>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</si>
  <si>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</si>
  <si>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</si>
  <si>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</si>
  <si>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</si>
  <si>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</si>
  <si>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</si>
  <si>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</si>
  <si>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</si>
  <si>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</si>
  <si>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</si>
  <si>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</si>
  <si>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</si>
  <si>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</si>
  <si>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</si>
  <si>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</si>
  <si>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</si>
  <si>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</si>
  <si>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</si>
  <si>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</si>
  <si>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</si>
  <si>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</si>
  <si>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</si>
  <si>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</si>
  <si>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</si>
  <si>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</si>
  <si>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</si>
  <si>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</si>
  <si>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</si>
  <si>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</si>
  <si>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</si>
  <si>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</si>
  <si>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</si>
  <si>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</si>
  <si>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</si>
  <si>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</si>
  <si>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</si>
  <si>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</si>
  <si>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</si>
  <si>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</si>
  <si>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</si>
  <si>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</si>
  <si>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</si>
  <si>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</si>
  <si>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</si>
  <si>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</si>
  <si>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</si>
  <si>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</si>
  <si>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</si>
  <si>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</si>
  <si>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</si>
  <si>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</si>
  <si>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</si>
  <si>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</si>
  <si>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</si>
  <si>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</si>
  <si>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</si>
  <si>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</si>
  <si>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</si>
  <si>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</si>
  <si>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</si>
  <si>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</si>
  <si>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</si>
  <si>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</si>
  <si>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</si>
  <si>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</si>
  <si>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</si>
  <si>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</si>
  <si>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</si>
  <si>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</si>
  <si>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</si>
  <si>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</si>
  <si>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</si>
  <si>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</si>
  <si>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</si>
  <si>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</si>
  <si>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</si>
  <si>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</si>
  <si>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</si>
  <si>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</si>
  <si>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</si>
  <si>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</si>
  <si>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</si>
  <si>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</si>
  <si>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</si>
  <si>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</si>
  <si>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</si>
  <si>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</si>
  <si>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</si>
  <si>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</si>
  <si>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</si>
  <si>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</si>
  <si>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</si>
  <si>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</si>
  <si>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</si>
  <si>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</si>
  <si>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</si>
  <si>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</si>
  <si>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</si>
  <si>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</si>
  <si>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</si>
  <si>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</si>
  <si>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</si>
  <si>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</si>
  <si>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</si>
  <si>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</si>
  <si>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</si>
  <si>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</si>
  <si>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</si>
  <si>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</si>
  <si>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</si>
  <si>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</si>
  <si>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</si>
  <si>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</si>
  <si>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</si>
  <si>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</si>
  <si>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</si>
  <si>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</si>
  <si>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</si>
  <si>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</si>
  <si>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</si>
  <si>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</si>
  <si>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</si>
  <si>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</si>
  <si>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</si>
  <si>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</si>
  <si>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</si>
  <si>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</si>
  <si>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</si>
  <si>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</si>
  <si>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</si>
  <si>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</si>
  <si>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</si>
  <si>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</si>
  <si>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</si>
  <si>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</si>
  <si>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</si>
  <si>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</si>
  <si>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</si>
  <si>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</si>
  <si>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</si>
  <si>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</si>
  <si>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</si>
  <si>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</si>
  <si>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</si>
  <si>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</si>
  <si>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</si>
  <si>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</si>
  <si>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</si>
  <si>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</si>
  <si>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</si>
  <si>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</si>
  <si>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</si>
  <si>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</si>
  <si>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</si>
  <si>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</si>
  <si>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</si>
  <si>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</si>
  <si>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</si>
  <si>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</si>
  <si>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</si>
  <si>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</si>
  <si>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</si>
  <si>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</si>
  <si>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</si>
  <si>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</si>
  <si>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</si>
  <si>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</si>
  <si>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</si>
  <si>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</si>
  <si>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</si>
  <si>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</si>
  <si>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</si>
  <si>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</si>
  <si>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</si>
  <si>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</si>
  <si>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</si>
  <si>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</si>
  <si>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</si>
  <si>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</si>
  <si>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</si>
  <si>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</si>
  <si>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</si>
  <si>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</si>
  <si>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</si>
  <si>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</si>
  <si>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</si>
  <si>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</si>
  <si>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</si>
  <si>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</si>
  <si>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</si>
  <si>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</si>
  <si>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</si>
  <si>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</si>
  <si>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</si>
  <si>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</si>
  <si>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</si>
  <si>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</si>
  <si>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</si>
  <si>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</si>
  <si>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</si>
  <si>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</si>
  <si>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</si>
  <si>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</si>
  <si>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</si>
  <si>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</si>
  <si>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</si>
  <si>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</si>
  <si>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</si>
  <si>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</si>
  <si>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</si>
  <si>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</si>
  <si>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</si>
  <si>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</si>
  <si>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</si>
  <si>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</si>
  <si>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</si>
  <si>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</si>
  <si>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</si>
  <si>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</si>
  <si>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</si>
  <si>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</si>
  <si>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</si>
  <si>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</si>
  <si>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</si>
  <si>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</si>
  <si>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</si>
  <si>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</si>
  <si>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</si>
  <si>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</si>
  <si>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</si>
  <si>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</si>
  <si>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</si>
  <si>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</si>
  <si>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</si>
  <si>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</si>
  <si>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</si>
  <si>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</si>
  <si>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</si>
  <si>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</si>
  <si>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</si>
  <si>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</si>
  <si>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</si>
  <si>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</si>
  <si>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</si>
  <si>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</si>
  <si>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</si>
  <si>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</si>
  <si>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</si>
  <si>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</si>
  <si>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</si>
  <si>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</si>
  <si>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</si>
  <si>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</si>
  <si>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</si>
  <si>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</si>
  <si>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</si>
  <si>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</si>
  <si>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</si>
  <si>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</si>
  <si>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</si>
  <si>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</si>
  <si>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</si>
  <si>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</si>
  <si>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</si>
  <si>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</si>
  <si>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</si>
  <si>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</si>
  <si>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</si>
  <si>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</si>
  <si>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</si>
  <si>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</si>
  <si>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</si>
  <si>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</si>
  <si>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</si>
  <si>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</si>
  <si>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</si>
  <si>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</si>
  <si>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</si>
  <si>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</si>
  <si>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</si>
  <si>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</si>
  <si>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</si>
  <si>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</si>
  <si>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</si>
  <si>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</si>
  <si>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</si>
  <si>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</si>
  <si>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</si>
  <si>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</si>
  <si>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</si>
  <si>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</si>
  <si>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</si>
  <si>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</si>
  <si>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</si>
  <si>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</si>
  <si>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</si>
  <si>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</si>
  <si>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</si>
  <si>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</si>
  <si>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</si>
  <si>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</si>
  <si>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</si>
  <si>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</si>
  <si>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</si>
  <si>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</si>
  <si>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</si>
  <si>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</si>
  <si>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</si>
  <si>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</si>
  <si>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</si>
  <si>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</si>
  <si>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</si>
  <si>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</si>
  <si>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</si>
  <si>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</si>
  <si>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</si>
  <si>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</si>
  <si>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</si>
  <si>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</si>
  <si>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</si>
  <si>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</si>
  <si>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</si>
  <si>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</si>
  <si>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</si>
  <si>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</si>
  <si>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</si>
  <si>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</si>
  <si>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</si>
  <si>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</si>
  <si>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</si>
  <si>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</si>
  <si>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</si>
  <si>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</si>
  <si>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</si>
  <si>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</si>
  <si>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</si>
  <si>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</si>
  <si>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</si>
  <si>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</si>
  <si>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</si>
  <si>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</si>
  <si>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</si>
  <si>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</si>
  <si>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</si>
  <si>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</si>
  <si>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</si>
  <si>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</si>
  <si>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</si>
  <si>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</si>
  <si>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</si>
  <si>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</si>
  <si>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</si>
  <si>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</si>
  <si>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</si>
  <si>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</si>
  <si>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</si>
  <si>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</si>
  <si>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</si>
  <si>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</si>
  <si>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</si>
  <si>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</si>
  <si>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</si>
  <si>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</si>
  <si>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</si>
  <si>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</si>
  <si>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</si>
  <si>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</si>
  <si>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</si>
  <si>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</si>
  <si>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</si>
  <si>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</si>
  <si>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</si>
  <si>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</si>
  <si>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</si>
  <si>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</si>
  <si>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</si>
  <si>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</si>
  <si>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</si>
  <si>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</si>
  <si>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</si>
  <si>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</si>
  <si>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</si>
  <si>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</si>
  <si>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</si>
  <si>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</si>
  <si>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</si>
  <si>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</si>
  <si>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</si>
  <si>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</si>
  <si>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</si>
  <si>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</si>
  <si>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</si>
  <si>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</si>
  <si>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</si>
  <si>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</si>
  <si>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</si>
  <si>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</si>
  <si>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</si>
  <si>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</si>
  <si>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</si>
  <si>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</si>
  <si>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</si>
  <si>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</si>
  <si>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</si>
  <si>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</si>
  <si>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</si>
  <si>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</si>
  <si>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</si>
  <si>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</si>
  <si>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</si>
  <si>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</si>
  <si>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</si>
  <si>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</si>
  <si>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</si>
  <si>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</si>
  <si>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</si>
  <si>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</si>
  <si>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</si>
  <si>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</si>
  <si>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</si>
  <si>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</si>
  <si>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</si>
  <si>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</si>
  <si>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</si>
  <si>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</si>
  <si>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</si>
  <si>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</si>
  <si>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</si>
  <si>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</si>
  <si>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</si>
  <si>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</si>
  <si>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</si>
  <si>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</si>
  <si>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</si>
  <si>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</si>
  <si>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</si>
  <si>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</si>
  <si>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</si>
  <si>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</si>
  <si>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</si>
  <si>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</si>
  <si>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</si>
  <si>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</si>
  <si>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</si>
  <si>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</si>
  <si>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</si>
  <si>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</si>
  <si>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</si>
  <si>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</si>
  <si>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</si>
  <si>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</si>
  <si>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</si>
  <si>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</si>
  <si>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</si>
  <si>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</si>
  <si>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</si>
  <si>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</si>
  <si>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</si>
  <si>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</si>
  <si>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</si>
  <si>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</si>
  <si>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</si>
  <si>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</si>
  <si>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</si>
  <si>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</si>
  <si>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</si>
  <si>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</si>
  <si>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</si>
  <si>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</si>
  <si>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</si>
  <si>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</si>
  <si>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</si>
  <si>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</si>
  <si>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</si>
  <si>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</si>
  <si>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</si>
  <si>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</si>
  <si>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</si>
  <si>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</si>
  <si>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</si>
  <si>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</si>
  <si>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</si>
  <si>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</si>
  <si>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</si>
  <si>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</si>
  <si>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</si>
  <si>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</si>
  <si>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</si>
  <si>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</si>
  <si>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</si>
  <si>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</si>
  <si>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</si>
  <si>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</si>
  <si>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</si>
  <si>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</si>
  <si>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</si>
  <si>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</si>
  <si>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</si>
  <si>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</si>
  <si>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</si>
  <si>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</si>
  <si>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</si>
  <si>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</si>
  <si>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</si>
  <si>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</si>
  <si>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</si>
  <si>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</si>
  <si>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</si>
  <si>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</si>
  <si>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</si>
  <si>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</si>
  <si>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</si>
  <si>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</si>
  <si>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</si>
  <si>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</si>
  <si>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</si>
  <si>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</si>
  <si>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</si>
  <si>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</si>
  <si>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</si>
  <si>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</si>
  <si>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</si>
  <si>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</si>
  <si>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</si>
  <si>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</si>
  <si>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</si>
  <si>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</si>
  <si>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</si>
  <si>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</si>
  <si>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</si>
  <si>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</si>
  <si>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</si>
  <si>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</si>
  <si>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</si>
  <si>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</si>
  <si>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</si>
  <si>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</si>
  <si>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</si>
  <si>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</si>
  <si>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</si>
  <si>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</si>
  <si>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</si>
  <si>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</si>
  <si>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</si>
  <si>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</si>
  <si>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</si>
  <si>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</si>
  <si>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</si>
  <si>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</si>
  <si>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</si>
  <si>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</si>
  <si>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</si>
  <si>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</si>
  <si>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</si>
  <si>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</si>
  <si>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</si>
  <si>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</si>
  <si>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</si>
  <si>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</si>
  <si>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</si>
  <si>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</si>
  <si>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</si>
  <si>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</si>
  <si>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</si>
  <si>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</si>
  <si>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</si>
  <si>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</si>
  <si>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</si>
  <si>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</si>
  <si>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</si>
  <si>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</si>
  <si>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</si>
  <si>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</si>
  <si>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</si>
  <si>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</si>
  <si>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</si>
  <si>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</si>
  <si>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</si>
  <si>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</si>
  <si>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</si>
  <si>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</si>
  <si>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</si>
  <si>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</si>
  <si>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</si>
  <si>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</si>
  <si>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</si>
  <si>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</si>
  <si>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</si>
  <si>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</si>
  <si>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</si>
  <si>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</si>
  <si>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</si>
  <si>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</si>
  <si>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</si>
  <si>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</si>
  <si>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</si>
  <si>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</si>
  <si>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</si>
  <si>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</si>
  <si>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</si>
  <si>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</si>
  <si>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</si>
  <si>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</si>
  <si>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</si>
  <si>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</si>
  <si>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</si>
  <si>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</si>
  <si>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</si>
  <si>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</si>
  <si>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</si>
  <si>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</si>
  <si>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</si>
  <si>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</si>
  <si>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</si>
  <si>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</si>
  <si>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</si>
  <si>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</si>
  <si>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</si>
  <si>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</si>
  <si>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</si>
  <si>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</si>
  <si>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</si>
  <si>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</si>
  <si>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</si>
  <si>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</si>
  <si>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</si>
  <si>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</si>
  <si>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</si>
  <si>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</si>
  <si>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</si>
  <si>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</si>
  <si>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</si>
  <si>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</si>
  <si>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</si>
  <si>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</si>
  <si>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</si>
  <si>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</si>
  <si>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</si>
  <si>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</si>
  <si>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</si>
  <si>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</si>
  <si>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</si>
  <si>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</si>
  <si>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</si>
  <si>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</si>
  <si>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</si>
  <si>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</si>
  <si>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</si>
  <si>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</si>
  <si>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</si>
  <si>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</si>
  <si>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</si>
  <si>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</si>
  <si>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</si>
  <si>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</si>
  <si>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</si>
  <si>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</si>
  <si>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</si>
  <si>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</si>
  <si>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</si>
  <si>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</si>
  <si>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</si>
  <si>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</si>
  <si>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</si>
  <si>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</si>
  <si>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</si>
  <si>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</si>
  <si>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</si>
  <si>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</si>
  <si>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</si>
  <si>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</si>
  <si>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</si>
  <si>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</si>
  <si>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</si>
  <si>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</si>
  <si>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</si>
  <si>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</si>
  <si>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</si>
  <si>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</si>
  <si>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</si>
  <si>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</si>
  <si>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</si>
  <si>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</si>
  <si>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</si>
  <si>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</si>
  <si>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</si>
  <si>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</si>
  <si>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</si>
  <si>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</si>
  <si>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</si>
  <si>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</si>
  <si>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</si>
  <si>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</si>
  <si>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</si>
  <si>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</si>
  <si>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</si>
  <si>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</si>
  <si>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</si>
  <si>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</si>
  <si>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</si>
  <si>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</si>
  <si>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</si>
  <si>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</si>
  <si>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</si>
  <si>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</si>
  <si>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</si>
  <si>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</si>
  <si>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</si>
  <si>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</si>
  <si>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</si>
  <si>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</si>
  <si>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</si>
  <si>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</si>
  <si>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</si>
  <si>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</si>
  <si>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</si>
  <si>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</si>
  <si>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</si>
  <si>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</si>
  <si>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</si>
  <si>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</si>
  <si>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</si>
  <si>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</si>
  <si>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</si>
  <si>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</si>
  <si>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</si>
  <si>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</si>
  <si>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</si>
  <si>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</si>
  <si>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</si>
  <si>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</si>
  <si>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</si>
  <si>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</si>
  <si>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</si>
  <si>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</si>
  <si>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</si>
  <si>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</si>
  <si>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</si>
  <si>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</si>
  <si>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</si>
  <si>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</si>
  <si>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</si>
  <si>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</si>
  <si>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</si>
  <si>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</si>
  <si>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</si>
  <si>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</si>
  <si>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</si>
  <si>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</si>
  <si>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</si>
  <si>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</si>
  <si>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</si>
  <si>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</si>
  <si>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</si>
  <si>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</si>
  <si>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</si>
  <si>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</si>
  <si>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</si>
  <si>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</si>
  <si>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</si>
  <si>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</si>
  <si>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</si>
  <si>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</si>
  <si>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</si>
  <si>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</si>
  <si>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</si>
  <si>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</si>
  <si>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</si>
  <si>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</si>
  <si>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</si>
  <si>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</si>
  <si>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</si>
  <si>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</si>
  <si>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</si>
  <si>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</si>
  <si>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</si>
  <si>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</si>
  <si>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</si>
  <si>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</si>
  <si>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</si>
  <si>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</si>
  <si>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</si>
  <si>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</si>
  <si>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</si>
  <si>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</si>
  <si>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</si>
  <si>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</si>
  <si>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</si>
  <si>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</si>
  <si>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</si>
  <si>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</si>
  <si>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</si>
  <si>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</si>
  <si>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</si>
  <si>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</si>
  <si>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</si>
  <si>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</si>
  <si>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</si>
  <si>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</si>
  <si>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</si>
  <si>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</si>
  <si>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</si>
  <si>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</si>
  <si>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</si>
  <si>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</si>
  <si>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</si>
  <si>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</si>
  <si>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</si>
  <si>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</si>
  <si>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</si>
  <si>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</si>
  <si>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</si>
  <si>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</si>
  <si>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</si>
  <si>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</si>
  <si>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</si>
  <si>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</si>
  <si>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</si>
  <si>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</si>
  <si>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</si>
  <si>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</si>
  <si>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</si>
  <si>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</si>
  <si>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</si>
  <si>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</si>
  <si>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</si>
  <si>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</si>
  <si>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</si>
  <si>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</si>
  <si>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</si>
  <si>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</si>
  <si>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</si>
  <si>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</si>
  <si>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</si>
  <si>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</si>
  <si>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</si>
  <si>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</si>
  <si>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</si>
  <si>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</si>
  <si>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</si>
  <si>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</si>
  <si>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</si>
  <si>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</si>
  <si>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</si>
  <si>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</si>
  <si>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</si>
  <si>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</si>
  <si>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</si>
  <si>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</si>
  <si>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</si>
  <si>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</si>
  <si>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</si>
  <si>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</si>
  <si>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</si>
  <si>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</si>
  <si>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</si>
  <si>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</si>
  <si>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</si>
  <si>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</si>
  <si>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</si>
  <si>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</si>
  <si>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</si>
  <si>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</si>
  <si>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</si>
  <si>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</si>
  <si>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</si>
  <si>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</si>
  <si>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</si>
  <si>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</si>
  <si>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</si>
  <si>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</si>
  <si>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</si>
  <si>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</si>
  <si>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</si>
  <si>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</si>
  <si>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</si>
  <si>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</si>
  <si>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</si>
  <si>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</si>
  <si>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</si>
  <si>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</si>
  <si>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</si>
  <si>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</si>
  <si>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</si>
  <si>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</si>
  <si>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</si>
  <si>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</si>
  <si>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</si>
  <si>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</si>
  <si>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</si>
  <si>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</si>
  <si>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</si>
  <si>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</si>
  <si>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</si>
  <si>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</si>
  <si>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</si>
  <si>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</si>
  <si>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</si>
  <si>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</si>
  <si>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</si>
  <si>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</si>
  <si>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</si>
  <si>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</si>
  <si>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</si>
  <si>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</si>
  <si>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</si>
  <si>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</si>
  <si>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</si>
  <si>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</si>
  <si>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</si>
  <si>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</si>
  <si>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</si>
  <si>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</si>
  <si>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</si>
  <si>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</si>
  <si>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</si>
  <si>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</si>
  <si>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</si>
  <si>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</si>
  <si>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</si>
  <si>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</si>
  <si>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</si>
  <si>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</si>
  <si>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</si>
  <si>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</si>
  <si>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</si>
  <si>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</si>
  <si>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</si>
  <si>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</si>
  <si>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</si>
  <si>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</si>
  <si>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</si>
  <si>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</si>
  <si>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</si>
  <si>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</si>
  <si>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</si>
  <si>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</si>
  <si>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</si>
  <si>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</si>
  <si>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</si>
  <si>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</si>
  <si>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</si>
  <si>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</si>
  <si>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</si>
  <si>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</si>
  <si>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</si>
  <si>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</si>
  <si>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</si>
  <si>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</si>
  <si>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</si>
  <si>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</si>
  <si>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</si>
  <si>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</si>
  <si>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</si>
  <si>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</si>
  <si>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</si>
  <si>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</si>
  <si>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</si>
  <si>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</si>
  <si>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</si>
  <si>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</si>
  <si>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</si>
  <si>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</si>
  <si>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</si>
  <si>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</si>
  <si>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</si>
  <si>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</si>
  <si>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</si>
  <si>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</si>
  <si>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</si>
  <si>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</si>
  <si>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</si>
  <si>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</si>
  <si>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</si>
  <si>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</si>
  <si>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</si>
  <si>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</si>
  <si>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</si>
  <si>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</si>
  <si>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</si>
  <si>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</si>
  <si>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</si>
  <si>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</si>
  <si>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</si>
  <si>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</si>
  <si>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</si>
  <si>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</si>
  <si>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</si>
  <si>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</si>
  <si>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</si>
  <si>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</si>
  <si>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</si>
  <si>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</si>
  <si>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</si>
  <si>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</si>
  <si>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</si>
  <si>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</si>
  <si>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</si>
  <si>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</si>
  <si>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</si>
  <si>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</si>
  <si>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</si>
  <si>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</si>
  <si>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</si>
  <si>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</si>
  <si>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</si>
  <si>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</si>
  <si>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</si>
  <si>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</si>
  <si>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</si>
  <si>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</si>
  <si>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</si>
  <si>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</si>
  <si>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</si>
  <si>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</si>
  <si>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</si>
  <si>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</si>
  <si>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</si>
  <si>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</si>
  <si>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</si>
  <si>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</si>
  <si>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</si>
  <si>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</si>
  <si>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</si>
  <si>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</si>
  <si>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</si>
  <si>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</si>
  <si>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</si>
  <si>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</si>
  <si>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</si>
  <si>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</si>
  <si>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</si>
  <si>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</si>
  <si>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</si>
  <si>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</si>
  <si>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</si>
  <si>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</si>
  <si>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</si>
  <si>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</si>
  <si>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</si>
  <si>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</si>
  <si>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</si>
  <si>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</si>
  <si>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</si>
  <si>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</si>
  <si>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</si>
  <si>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</si>
  <si>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</si>
  <si>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</si>
  <si>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</si>
  <si>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</si>
  <si>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</si>
  <si>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</si>
  <si>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</si>
  <si>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</si>
  <si>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</si>
  <si>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</si>
  <si>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</si>
  <si>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</si>
  <si>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</si>
  <si>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</si>
  <si>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</si>
  <si>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</si>
  <si>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</si>
  <si>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</si>
  <si>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</si>
  <si>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</si>
  <si>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</si>
  <si>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</si>
  <si>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</si>
  <si>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</si>
  <si>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</si>
  <si>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</si>
  <si>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</si>
  <si>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</si>
  <si>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</si>
  <si>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</si>
  <si>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</si>
  <si>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</si>
  <si>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</si>
  <si>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</si>
  <si>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</si>
  <si>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</si>
  <si>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</si>
  <si>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</si>
  <si>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</si>
  <si>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</si>
  <si>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</si>
  <si>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</si>
  <si>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</si>
  <si>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</si>
  <si>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</si>
  <si>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</si>
  <si>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</si>
  <si>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</si>
  <si>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</si>
  <si>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</si>
  <si>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</si>
  <si>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</si>
  <si>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</si>
  <si>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</si>
  <si>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</si>
  <si>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</si>
  <si>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</si>
  <si>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</si>
  <si>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</si>
  <si>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</si>
  <si>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</si>
  <si>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</si>
  <si>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</si>
  <si>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</si>
  <si>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</si>
  <si>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</si>
  <si>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</si>
  <si>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</si>
  <si>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</si>
  <si>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</si>
  <si>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</si>
  <si>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</si>
  <si>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</si>
  <si>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</si>
  <si>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</si>
  <si>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</si>
  <si>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</si>
  <si>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</si>
  <si>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</si>
  <si>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</si>
  <si>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</si>
  <si>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</si>
  <si>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</si>
  <si>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</si>
  <si>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</si>
  <si>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</si>
  <si>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</si>
  <si>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</si>
  <si>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</si>
  <si>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</si>
  <si>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</si>
  <si>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</si>
  <si>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</si>
  <si>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</si>
  <si>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</si>
  <si>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</si>
  <si>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</si>
  <si>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</si>
  <si>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</si>
  <si>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</si>
  <si>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</si>
  <si>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</si>
  <si>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</si>
  <si>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</si>
  <si>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</si>
  <si>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</si>
  <si>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</si>
  <si>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</si>
  <si>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</si>
  <si>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</si>
  <si>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</si>
  <si>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</si>
  <si>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</si>
  <si>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</si>
  <si>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</si>
  <si>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</si>
  <si>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</si>
  <si>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</si>
  <si>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</si>
  <si>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</si>
  <si>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</si>
  <si>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</si>
  <si>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</si>
  <si>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</si>
  <si>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</si>
  <si>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</si>
  <si>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</si>
  <si>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</si>
  <si>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</si>
  <si>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</si>
  <si>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</si>
  <si>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</si>
  <si>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</si>
  <si>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</si>
  <si>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</si>
  <si>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</si>
  <si>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</si>
  <si>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</si>
  <si>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</si>
  <si>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</si>
  <si>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</si>
  <si>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</si>
  <si>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</si>
  <si>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</si>
  <si>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</si>
  <si>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</si>
  <si>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</si>
  <si>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</si>
  <si>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</si>
  <si>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</si>
  <si>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</si>
  <si>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</si>
  <si>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</si>
  <si>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</si>
  <si>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</si>
  <si>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</si>
  <si>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</si>
  <si>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</si>
  <si>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</si>
  <si>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</si>
  <si>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</si>
  <si>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</si>
  <si>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</si>
  <si>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</si>
  <si>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</si>
  <si>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</si>
  <si>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</si>
  <si>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</si>
  <si>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</si>
  <si>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</si>
  <si>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</si>
  <si>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</si>
  <si>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</si>
  <si>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</si>
  <si>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</si>
  <si>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</si>
  <si>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</si>
  <si>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</si>
  <si>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</si>
  <si>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</si>
  <si>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</si>
  <si>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</si>
  <si>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</si>
  <si>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</si>
  <si>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</si>
  <si>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</si>
  <si>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</si>
  <si>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</si>
  <si>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</si>
  <si>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</si>
  <si>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</si>
  <si>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</si>
  <si>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</si>
  <si>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</si>
  <si>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</si>
  <si>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</si>
  <si>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</si>
  <si>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</si>
  <si>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</si>
  <si>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</si>
  <si>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</si>
  <si>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</si>
  <si>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</si>
  <si>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</si>
  <si>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</si>
  <si>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</si>
  <si>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</si>
  <si>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</si>
  <si>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</si>
  <si>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</si>
  <si>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</si>
  <si>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</si>
  <si>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</si>
  <si>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</si>
  <si>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</si>
  <si>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</si>
  <si>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</si>
  <si>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</si>
  <si>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</si>
  <si>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</si>
  <si>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</si>
  <si>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</si>
  <si>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</si>
  <si>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</si>
  <si>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</si>
  <si>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</si>
  <si>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</si>
  <si>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</si>
  <si>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</si>
  <si>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</si>
  <si>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</si>
  <si>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</si>
  <si>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</si>
  <si>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</si>
  <si>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</si>
  <si>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</si>
  <si>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</si>
  <si>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</si>
  <si>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</si>
  <si>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</si>
  <si>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</si>
  <si>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</si>
  <si>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</si>
  <si>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</si>
  <si>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</si>
  <si>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</si>
  <si>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</si>
  <si>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</si>
  <si>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</si>
  <si>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</si>
  <si>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</si>
  <si>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</si>
  <si>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</si>
  <si>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</si>
  <si>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</si>
  <si>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</si>
  <si>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</si>
  <si>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</si>
  <si>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</si>
  <si>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</si>
  <si>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</si>
  <si>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</si>
  <si>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</si>
  <si>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</si>
  <si>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</si>
  <si>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</si>
  <si>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</si>
  <si>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</si>
  <si>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</si>
  <si>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</si>
  <si>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</si>
  <si>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</si>
  <si>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</si>
  <si>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</si>
  <si>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</si>
  <si>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</si>
  <si>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</si>
  <si>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</si>
  <si>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</si>
  <si>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</si>
  <si>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</si>
  <si>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</si>
  <si>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</si>
  <si>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</si>
  <si>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</si>
  <si>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</si>
  <si>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</si>
  <si>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</si>
  <si>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</si>
  <si>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</si>
  <si>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</si>
  <si>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</si>
  <si>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</si>
  <si>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</si>
  <si>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</si>
  <si>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</si>
  <si>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</si>
  <si>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</si>
  <si>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</si>
  <si>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</si>
  <si>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</si>
  <si>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</si>
  <si>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</si>
  <si>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</si>
  <si>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</si>
  <si>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</si>
  <si>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</si>
  <si>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</si>
  <si>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</si>
  <si>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</si>
  <si>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</si>
  <si>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</si>
  <si>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</si>
  <si>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</si>
  <si>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</si>
  <si>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</si>
  <si>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</si>
  <si>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</si>
  <si>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</si>
  <si>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</si>
  <si>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</si>
  <si>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</si>
  <si>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</si>
  <si>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</si>
  <si>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</si>
  <si>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</si>
  <si>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</si>
  <si>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</si>
  <si>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</si>
  <si>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</si>
  <si>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</si>
  <si>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</si>
  <si>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</si>
  <si>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</si>
  <si>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</si>
  <si>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</si>
  <si>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</si>
  <si>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</si>
  <si>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</si>
  <si>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</si>
  <si>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</si>
  <si>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</si>
  <si>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</si>
  <si>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</si>
  <si>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</si>
  <si>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</si>
  <si>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</si>
  <si>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</si>
  <si>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</si>
  <si>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</si>
  <si>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</si>
  <si>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</si>
  <si>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</si>
  <si>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</si>
  <si>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</si>
  <si>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</si>
  <si>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</si>
  <si>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</si>
  <si>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</si>
  <si>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</si>
  <si>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</si>
  <si>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</si>
  <si>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</si>
  <si>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</si>
  <si>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</si>
  <si>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</si>
  <si>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</si>
  <si>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</si>
  <si>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</si>
  <si>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</si>
  <si>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</si>
  <si>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</si>
  <si>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</si>
  <si>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</si>
  <si>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</si>
  <si>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</si>
  <si>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</si>
  <si>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</si>
  <si>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</si>
  <si>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</si>
  <si>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</si>
  <si>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</si>
  <si>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</si>
  <si>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</si>
  <si>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</si>
  <si>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</si>
  <si>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</si>
  <si>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</si>
  <si>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</si>
  <si>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</si>
  <si>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</si>
  <si>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</si>
  <si>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</si>
  <si>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</si>
  <si>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</si>
  <si>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</si>
  <si>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</si>
  <si>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</si>
  <si>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</si>
  <si>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</si>
  <si>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</si>
  <si>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</si>
  <si>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</si>
  <si>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</si>
  <si>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</si>
  <si>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</si>
  <si>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</si>
  <si>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</si>
  <si>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</si>
  <si>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</si>
  <si>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</si>
  <si>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</si>
  <si>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</si>
  <si>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</si>
  <si>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</si>
  <si>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</si>
  <si>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</si>
  <si>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</si>
  <si>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</si>
  <si>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</si>
  <si>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</si>
  <si>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</si>
  <si>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</si>
  <si>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</si>
  <si>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</si>
  <si>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</si>
  <si>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</si>
  <si>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</si>
  <si>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</si>
  <si>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</si>
  <si>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</si>
  <si>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</si>
  <si>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</si>
  <si>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</si>
  <si>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</si>
  <si>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</si>
  <si>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</si>
  <si>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</si>
  <si>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</si>
  <si>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</si>
  <si>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</si>
  <si>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</si>
  <si>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</si>
  <si>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</si>
  <si>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</si>
  <si>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</si>
  <si>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</si>
  <si>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</si>
  <si>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</si>
  <si>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</si>
  <si>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</si>
  <si>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</si>
  <si>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</si>
  <si>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</si>
  <si>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</si>
  <si>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</si>
  <si>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</si>
  <si>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</si>
  <si>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</si>
  <si>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</si>
  <si>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</si>
  <si>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</si>
  <si>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</si>
  <si>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</si>
  <si>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</si>
  <si>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</si>
  <si>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</si>
  <si>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</si>
  <si>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</si>
  <si>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</si>
  <si>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</si>
  <si>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</si>
  <si>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</si>
  <si>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</si>
  <si>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</si>
  <si>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</si>
  <si>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</si>
  <si>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</si>
  <si>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</si>
  <si>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</si>
  <si>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</si>
  <si>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</si>
  <si>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</si>
  <si>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</si>
  <si>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</si>
  <si>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</si>
  <si>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</si>
  <si>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</si>
  <si>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</si>
  <si>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</si>
  <si>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</si>
  <si>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</si>
  <si>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</si>
  <si>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</si>
  <si>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</si>
  <si>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</si>
  <si>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</si>
  <si>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</si>
  <si>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</si>
  <si>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</si>
  <si>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</si>
  <si>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</si>
  <si>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</si>
  <si>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</si>
  <si>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</si>
  <si>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</si>
  <si>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</si>
  <si>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</si>
  <si>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</si>
  <si>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</si>
  <si>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</si>
  <si>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</si>
  <si>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</si>
  <si>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</si>
  <si>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</si>
  <si>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</si>
  <si>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</si>
  <si>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</si>
  <si>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</si>
  <si>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</si>
  <si>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</si>
  <si>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</si>
  <si>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</si>
  <si>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</si>
  <si>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</si>
  <si>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</si>
  <si>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</si>
  <si>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</si>
  <si>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</si>
  <si>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</si>
  <si>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</si>
  <si>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</si>
  <si>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</si>
  <si>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</si>
  <si>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</si>
  <si>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</si>
  <si>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</si>
  <si>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</si>
  <si>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</si>
  <si>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</si>
  <si>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</si>
  <si>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</si>
  <si>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</si>
  <si>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</si>
  <si>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</si>
  <si>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</si>
  <si>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</si>
  <si>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</si>
  <si>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</si>
  <si>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</si>
  <si>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</si>
  <si>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</si>
  <si>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</si>
  <si>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</si>
  <si>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</si>
  <si>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</si>
  <si>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</si>
  <si>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</si>
  <si>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</si>
  <si>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</si>
  <si>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</si>
  <si>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</si>
  <si>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</si>
  <si>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</si>
  <si>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</si>
  <si>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</si>
  <si>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</si>
  <si>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</si>
  <si>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</si>
  <si>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</si>
  <si>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</si>
  <si>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</si>
  <si>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</si>
  <si>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</si>
  <si>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</si>
  <si>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</si>
  <si>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</si>
  <si>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</si>
  <si>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</si>
  <si>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</si>
  <si>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</si>
  <si>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</si>
  <si>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</si>
  <si>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</si>
  <si>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</si>
  <si>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</si>
  <si>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</si>
  <si>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</si>
  <si>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</si>
  <si>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</si>
  <si>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</si>
  <si>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</si>
  <si>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</si>
  <si>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</si>
  <si>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</si>
  <si>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</si>
  <si>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</si>
  <si>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</si>
  <si>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</si>
  <si>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</si>
  <si>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</si>
  <si>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</si>
  <si>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</si>
  <si>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</si>
  <si>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</si>
  <si>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</si>
  <si>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</si>
  <si>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</si>
  <si>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</si>
  <si>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</si>
  <si>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</si>
  <si>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</si>
  <si>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</si>
  <si>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</si>
  <si>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</si>
  <si>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</si>
  <si>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</si>
  <si>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</si>
  <si>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</si>
  <si>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</si>
  <si>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</si>
  <si>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</si>
  <si>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</si>
  <si>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</si>
  <si>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</si>
  <si>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</si>
  <si>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</si>
  <si>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</si>
  <si>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</si>
  <si>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</si>
  <si>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</si>
  <si>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</si>
  <si>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</si>
  <si>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</si>
  <si>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</si>
  <si>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</si>
  <si>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</si>
  <si>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</si>
  <si>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</si>
  <si>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</si>
  <si>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</si>
  <si>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</si>
  <si>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</si>
  <si>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</si>
  <si>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</si>
  <si>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</si>
  <si>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</si>
  <si>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</si>
  <si>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</si>
  <si>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</si>
  <si>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</si>
  <si>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</si>
  <si>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</si>
  <si>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</si>
  <si>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</si>
  <si>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</si>
  <si>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</si>
  <si>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</si>
  <si>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</si>
  <si>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</si>
  <si>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</si>
  <si>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</si>
  <si>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</si>
  <si>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</si>
  <si>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</si>
  <si>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</si>
  <si>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</si>
  <si>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</si>
  <si>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</si>
  <si>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</si>
  <si>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</si>
  <si>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</si>
  <si>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</si>
  <si>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</si>
  <si>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</si>
  <si>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</si>
  <si>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</si>
  <si>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</si>
  <si>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</si>
  <si>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</si>
  <si>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</si>
  <si>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</si>
  <si>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</si>
  <si>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</si>
  <si>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</si>
  <si>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</si>
  <si>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</si>
  <si>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</si>
  <si>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</si>
  <si>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</si>
  <si>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</si>
  <si>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</si>
  <si>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</si>
  <si>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</si>
  <si>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</si>
  <si>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</si>
  <si>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</si>
  <si>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</si>
  <si>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</si>
  <si>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</si>
  <si>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</si>
  <si>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</si>
  <si>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</si>
  <si>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</si>
  <si>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</si>
  <si>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</si>
  <si>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</si>
  <si>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</si>
  <si>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</si>
  <si>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</si>
  <si>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</si>
  <si>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</si>
  <si>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</si>
  <si>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</si>
  <si>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</si>
  <si>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</si>
  <si>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</si>
  <si>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</si>
  <si>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</si>
  <si>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</si>
  <si>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</si>
  <si>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</si>
  <si>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</si>
  <si>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</si>
  <si>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</si>
  <si>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</si>
  <si>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</si>
  <si>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</si>
  <si>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</si>
  <si>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</si>
  <si>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</si>
  <si>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</si>
  <si>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</si>
  <si>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</si>
  <si>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</si>
  <si>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</si>
  <si>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</si>
  <si>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</si>
  <si>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</si>
  <si>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</si>
  <si>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</si>
  <si>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</si>
  <si>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</si>
  <si>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</si>
  <si>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</si>
  <si>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</si>
  <si>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</si>
  <si>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</si>
  <si>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</si>
  <si>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</si>
  <si>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</si>
  <si>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</si>
  <si>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</si>
  <si>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</si>
  <si>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</si>
  <si>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</si>
  <si>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</si>
  <si>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</si>
  <si>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</si>
  <si>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</si>
  <si>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</si>
  <si>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</si>
  <si>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</si>
  <si>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</si>
  <si>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</si>
  <si>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</si>
  <si>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</si>
  <si>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</si>
  <si>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</si>
  <si>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</si>
  <si>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</si>
  <si>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</si>
  <si>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</si>
  <si>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</si>
  <si>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</si>
  <si>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</si>
  <si>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</si>
  <si>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</si>
  <si>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</si>
  <si>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</si>
  <si>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</si>
  <si>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</si>
  <si>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</si>
  <si>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</si>
  <si>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</si>
  <si>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</si>
  <si>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</si>
  <si>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</si>
  <si>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</si>
  <si>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</si>
  <si>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</si>
  <si>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</si>
  <si>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</si>
  <si>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</si>
  <si>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</si>
  <si>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</si>
  <si>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</si>
  <si>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</si>
  <si>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</si>
  <si>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</si>
  <si>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</si>
  <si>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</si>
  <si>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</si>
  <si>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</si>
  <si>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</si>
  <si>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</si>
  <si>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</si>
  <si>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</si>
  <si>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</si>
  <si>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</si>
  <si>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</si>
  <si>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</si>
  <si>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</si>
  <si>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</si>
  <si>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</si>
  <si>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</si>
  <si>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</si>
  <si>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</si>
  <si>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</si>
  <si>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</si>
  <si>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</si>
  <si>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</si>
  <si>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</si>
  <si>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</si>
  <si>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</si>
  <si>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</si>
  <si>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</si>
  <si>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</si>
  <si>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</si>
  <si>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</si>
  <si>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</si>
  <si>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</si>
  <si>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</si>
  <si>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</si>
  <si>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</si>
  <si>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</si>
  <si>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</si>
  <si>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</si>
  <si>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</si>
  <si>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</si>
  <si>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</si>
  <si>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</si>
  <si>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</si>
  <si>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</si>
  <si>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</si>
  <si>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</si>
  <si>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</si>
  <si>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</si>
  <si>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</si>
  <si>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</si>
  <si>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</si>
  <si>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</si>
  <si>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</si>
  <si>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</si>
  <si>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</si>
  <si>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</si>
  <si>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</si>
  <si>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</si>
  <si>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</si>
  <si>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</si>
  <si>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</si>
  <si>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</si>
  <si>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</si>
  <si>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</si>
  <si>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</si>
  <si>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</si>
  <si>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</si>
  <si>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</si>
  <si>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</si>
  <si>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</si>
  <si>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</si>
  <si>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</si>
  <si>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</si>
  <si>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</si>
  <si>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</si>
  <si>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</si>
  <si>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</si>
  <si>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</si>
  <si>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</si>
  <si>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</si>
  <si>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</si>
  <si>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</si>
  <si>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</si>
  <si>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</si>
  <si>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</si>
  <si>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</si>
  <si>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</si>
  <si>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</si>
  <si>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</si>
  <si>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</si>
  <si>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</si>
  <si>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</si>
  <si>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</si>
  <si>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</si>
  <si>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</si>
  <si>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</si>
  <si>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</si>
  <si>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</si>
  <si>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</si>
  <si>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</si>
  <si>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</si>
  <si>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</si>
  <si>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</si>
  <si>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</si>
  <si>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</si>
  <si>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</si>
  <si>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</si>
  <si>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</si>
  <si>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</si>
  <si>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</si>
  <si>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</si>
  <si>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</si>
  <si>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</si>
  <si>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</si>
  <si>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</si>
  <si>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</si>
  <si>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</si>
  <si>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</si>
  <si>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</si>
  <si>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</si>
  <si>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</si>
  <si>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</si>
  <si>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</si>
  <si>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</si>
  <si>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</si>
  <si>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</si>
  <si>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</si>
  <si>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</si>
  <si>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</si>
  <si>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</si>
  <si>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</si>
  <si>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</si>
  <si>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</si>
  <si>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</si>
  <si>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</si>
  <si>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</si>
  <si>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</si>
  <si>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</si>
  <si>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</si>
  <si>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</si>
  <si>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</si>
  <si>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</si>
  <si>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</si>
  <si>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</si>
  <si>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</si>
  <si>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</si>
  <si>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</si>
  <si>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</si>
  <si>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</si>
  <si>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</si>
  <si>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</si>
  <si>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</si>
  <si>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</si>
  <si>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</si>
  <si>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</si>
  <si>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</si>
  <si>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</si>
  <si>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</si>
  <si>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</si>
  <si>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</si>
  <si>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</si>
  <si>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</si>
  <si>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</si>
  <si>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</si>
  <si>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</si>
  <si>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</si>
  <si>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</si>
  <si>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</si>
  <si>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</si>
  <si>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</si>
  <si>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</si>
  <si>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</si>
  <si>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</si>
  <si>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</si>
  <si>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</si>
  <si>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</si>
  <si>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</si>
  <si>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</si>
  <si>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</si>
  <si>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</si>
  <si>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</si>
  <si>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</si>
  <si>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</si>
  <si>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</si>
  <si>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</si>
  <si>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</si>
  <si>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</si>
  <si>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</si>
  <si>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</si>
  <si>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</si>
  <si>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</si>
  <si>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</si>
  <si>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</si>
  <si>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</si>
  <si>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</si>
  <si>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</si>
  <si>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</si>
  <si>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</si>
  <si>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</si>
  <si>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</si>
  <si>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</si>
  <si>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</si>
  <si>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</si>
  <si>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</si>
  <si>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</si>
  <si>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</si>
  <si>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</si>
  <si>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</si>
  <si>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</si>
  <si>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</si>
  <si>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</si>
  <si>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</si>
  <si>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</si>
  <si>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</si>
  <si>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</si>
  <si>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</si>
  <si>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</si>
  <si>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</si>
  <si>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</si>
  <si>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</si>
  <si>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</si>
  <si>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</si>
  <si>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</si>
  <si>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</si>
  <si>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</si>
  <si>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</si>
  <si>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</si>
  <si>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</si>
  <si>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</si>
  <si>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</si>
  <si>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</si>
  <si>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</si>
  <si>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</si>
  <si>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</si>
  <si>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</si>
  <si>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</si>
  <si>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</si>
  <si>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</si>
  <si>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</si>
  <si>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</si>
  <si>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</si>
  <si>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</si>
  <si>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</si>
  <si>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</si>
  <si>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</si>
  <si>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</si>
  <si>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</si>
  <si>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</si>
  <si>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</si>
  <si>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</si>
  <si>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</si>
  <si>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</si>
  <si>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</si>
  <si>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</si>
  <si>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</si>
  <si>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</si>
  <si>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</si>
  <si>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</si>
  <si>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</si>
  <si>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</si>
  <si>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</si>
  <si>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</si>
  <si>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</si>
  <si>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</si>
  <si>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</si>
  <si>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</si>
  <si>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</si>
  <si>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</si>
  <si>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</si>
  <si>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</si>
  <si>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</si>
  <si>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</si>
  <si>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</si>
  <si>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</si>
  <si>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</si>
  <si>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</si>
  <si>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</si>
  <si>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</si>
  <si>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</si>
  <si>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</si>
  <si>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</si>
  <si>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</si>
  <si>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</si>
  <si>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</si>
  <si>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</si>
  <si>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</si>
  <si>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</si>
  <si>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</si>
  <si>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</si>
  <si>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</si>
  <si>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</si>
  <si>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</si>
  <si>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</si>
  <si>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</si>
  <si>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</si>
  <si>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</si>
  <si>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</si>
  <si>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</si>
  <si>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</si>
  <si>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</si>
  <si>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</si>
  <si>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</si>
  <si>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</si>
  <si>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</si>
  <si>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</si>
  <si>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</si>
  <si>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</si>
  <si>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</si>
  <si>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</si>
  <si>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</si>
  <si>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</si>
  <si>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</si>
  <si>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</si>
  <si>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</si>
  <si>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</si>
  <si>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</si>
  <si>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</si>
  <si>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</si>
  <si>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</si>
  <si>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</si>
  <si>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</si>
  <si>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</si>
  <si>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</si>
  <si>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</si>
  <si>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</si>
  <si>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</si>
  <si>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</si>
  <si>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</si>
  <si>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</si>
  <si>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</si>
  <si>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</si>
  <si>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</si>
  <si>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</si>
  <si>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</si>
  <si>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</si>
  <si>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</si>
  <si>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</si>
  <si>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</si>
  <si>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</si>
  <si>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</si>
  <si>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</si>
  <si>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</si>
  <si>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</si>
  <si>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</si>
  <si>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</si>
  <si>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</si>
  <si>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</si>
  <si>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</si>
  <si>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</si>
  <si>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</si>
  <si>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</si>
  <si>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</si>
  <si>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</si>
  <si>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</si>
  <si>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</si>
  <si>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</si>
  <si>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</si>
  <si>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</si>
  <si>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</si>
  <si>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</si>
  <si>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</si>
  <si>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</si>
  <si>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</si>
  <si>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</si>
  <si>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</si>
  <si>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</si>
  <si>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</si>
  <si>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</si>
  <si>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</si>
  <si>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</si>
  <si>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</si>
  <si>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</si>
  <si>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</si>
  <si>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</si>
  <si>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</si>
  <si>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</si>
  <si>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</si>
  <si>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</si>
  <si>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</si>
  <si>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</si>
  <si>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</si>
  <si>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</si>
  <si>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</si>
  <si>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</si>
  <si>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</si>
  <si>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</si>
  <si>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</si>
  <si>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</si>
  <si>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</si>
  <si>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</si>
  <si>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</si>
  <si>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</si>
  <si>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</si>
  <si>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</si>
  <si>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</si>
  <si>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</si>
  <si>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</si>
  <si>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</si>
  <si>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</si>
  <si>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</si>
  <si>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</si>
  <si>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</si>
  <si>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</si>
  <si>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</si>
  <si>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</si>
  <si>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</si>
  <si>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</si>
  <si>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</si>
  <si>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</si>
  <si>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</si>
  <si>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</si>
  <si>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</si>
  <si>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</si>
  <si>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</si>
  <si>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</si>
  <si>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</si>
  <si>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</si>
  <si>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</si>
  <si>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</si>
  <si>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</si>
  <si>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</si>
  <si>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</si>
  <si>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</si>
  <si>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</si>
  <si>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</si>
  <si>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</si>
  <si>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</si>
  <si>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</si>
  <si>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</si>
  <si>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</si>
  <si>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</si>
  <si>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</si>
  <si>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</si>
  <si>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</si>
  <si>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</si>
  <si>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</si>
  <si>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</si>
  <si>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</si>
  <si>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</si>
  <si>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</si>
  <si>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</si>
  <si>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</si>
  <si>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</si>
  <si>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</si>
  <si>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</si>
  <si>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</si>
  <si>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</si>
  <si>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</si>
  <si>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</si>
  <si>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</si>
  <si>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</si>
  <si>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</si>
  <si>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</si>
  <si>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</si>
  <si>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</si>
  <si>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</si>
  <si>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</si>
  <si>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</si>
  <si>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</si>
  <si>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</si>
  <si>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</si>
  <si>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</si>
  <si>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</si>
  <si>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</si>
  <si>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</si>
  <si>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</si>
  <si>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</si>
  <si>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</si>
  <si>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</si>
  <si>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</si>
  <si>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</si>
  <si>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</si>
  <si>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</si>
  <si>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</si>
  <si>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</si>
  <si>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</si>
  <si>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</si>
  <si>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</si>
  <si>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</si>
  <si>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</si>
  <si>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</si>
  <si>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</si>
  <si>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</si>
  <si>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</si>
  <si>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</si>
  <si>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</si>
  <si>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</si>
  <si>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</si>
  <si>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</si>
  <si>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</si>
  <si>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</si>
  <si>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</si>
  <si>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</si>
  <si>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</si>
  <si>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</si>
  <si>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</si>
  <si>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</si>
  <si>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</si>
  <si>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</si>
  <si>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</si>
  <si>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</si>
  <si>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</si>
  <si>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</si>
  <si>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</si>
  <si>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</si>
  <si>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</si>
  <si>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</si>
  <si>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</si>
  <si>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</si>
  <si>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</si>
  <si>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</si>
  <si>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</si>
  <si>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</si>
  <si>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</si>
  <si>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</si>
  <si>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</si>
  <si>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</si>
  <si>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</si>
  <si>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</si>
  <si>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</si>
  <si>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</si>
  <si>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</si>
  <si>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</si>
  <si>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</si>
  <si>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</si>
  <si>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</si>
  <si>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</si>
  <si>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</si>
  <si>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</si>
  <si>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</si>
  <si>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</si>
  <si>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</si>
  <si>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</si>
  <si>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</si>
  <si>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</si>
  <si>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</si>
  <si>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</si>
  <si>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</si>
  <si>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</si>
  <si>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</si>
  <si>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</si>
  <si>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</si>
  <si>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</si>
  <si>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</si>
  <si>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</si>
  <si>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</si>
  <si>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</si>
  <si>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</si>
  <si>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</si>
  <si>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</si>
  <si>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</si>
  <si>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</si>
  <si>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</si>
  <si>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</si>
  <si>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</si>
  <si>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</si>
  <si>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</si>
  <si>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</si>
  <si>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</si>
  <si>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</si>
  <si>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</si>
  <si>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</si>
  <si>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</si>
  <si>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</si>
  <si>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</si>
  <si>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</si>
  <si>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</si>
  <si>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</si>
  <si>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</si>
  <si>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</si>
  <si>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</si>
  <si>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</si>
  <si>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</si>
  <si>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</si>
  <si>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</si>
  <si>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</si>
  <si>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</si>
  <si>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</si>
  <si>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</si>
  <si>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</si>
  <si>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</si>
  <si>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</si>
  <si>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</si>
  <si>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</si>
  <si>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</si>
  <si>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</si>
  <si>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</si>
  <si>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</si>
  <si>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</si>
  <si>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</si>
  <si>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</si>
  <si>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</si>
  <si>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</si>
  <si>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</si>
  <si>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</si>
  <si>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</si>
  <si>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</si>
  <si>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</si>
  <si>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</si>
  <si>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</si>
  <si>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</si>
  <si>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</si>
  <si>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</si>
  <si>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</si>
  <si>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</si>
  <si>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</si>
  <si>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</si>
  <si>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</si>
  <si>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</si>
  <si>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</si>
  <si>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</si>
  <si>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</si>
  <si>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</si>
  <si>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</si>
  <si>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</si>
  <si>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</si>
  <si>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</si>
  <si>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</si>
  <si>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</si>
  <si>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</si>
  <si>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</si>
  <si>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</si>
  <si>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</si>
  <si>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</si>
  <si>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</si>
  <si>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</si>
  <si>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</si>
  <si>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</si>
  <si>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</si>
  <si>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</si>
  <si>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</si>
  <si>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</si>
  <si>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</si>
  <si>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</si>
  <si>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</si>
  <si>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</si>
  <si>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</si>
  <si>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</si>
  <si>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</si>
  <si>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</si>
  <si>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</si>
  <si>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</si>
  <si>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</si>
  <si>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</si>
  <si>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</si>
  <si>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</si>
  <si>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</si>
  <si>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</si>
  <si>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</si>
  <si>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</si>
  <si>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</si>
  <si>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</si>
  <si>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</si>
  <si>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</si>
  <si>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</si>
  <si>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</si>
  <si>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</si>
  <si>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</si>
  <si>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</si>
  <si>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</si>
  <si>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</si>
  <si>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</si>
  <si>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</si>
  <si>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</si>
  <si>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</si>
  <si>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</si>
  <si>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</si>
  <si>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</si>
  <si>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</si>
  <si>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</si>
  <si>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</si>
  <si>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</si>
  <si>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</si>
  <si>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</si>
  <si>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</si>
  <si>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</si>
  <si>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</si>
  <si>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</si>
  <si>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</si>
  <si>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</si>
  <si>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</si>
  <si>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</si>
  <si>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</si>
  <si>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</si>
  <si>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</si>
  <si>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</si>
  <si>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</si>
  <si>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</si>
  <si>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</si>
  <si>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</si>
  <si>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</si>
  <si>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</si>
  <si>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</si>
  <si>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</si>
  <si>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</si>
  <si>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</si>
  <si>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</si>
  <si>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</si>
  <si>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</si>
  <si>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</si>
  <si>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</si>
  <si>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</si>
  <si>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</si>
  <si>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</si>
  <si>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</si>
  <si>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</si>
  <si>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</si>
  <si>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</si>
  <si>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</si>
  <si>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</si>
  <si>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</si>
  <si>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</si>
  <si>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</si>
  <si>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</si>
  <si>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</si>
  <si>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</si>
  <si>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</si>
  <si>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</si>
  <si>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</si>
  <si>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</si>
  <si>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</si>
  <si>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</si>
  <si>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</si>
  <si>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</si>
  <si>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</si>
  <si>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</si>
  <si>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</si>
  <si>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</si>
  <si>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</si>
  <si>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</si>
  <si>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</si>
  <si>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</si>
  <si>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</si>
  <si>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</si>
  <si>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</si>
  <si>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</si>
  <si>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</si>
  <si>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</si>
  <si>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</si>
  <si>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</si>
  <si>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</si>
  <si>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</si>
  <si>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</si>
  <si>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</si>
  <si>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</si>
  <si>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</si>
  <si>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</si>
  <si>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</si>
  <si>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</si>
  <si>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</si>
  <si>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</si>
  <si>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</si>
  <si>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</si>
  <si>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</si>
  <si>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</si>
  <si>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</si>
  <si>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</si>
  <si>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</si>
  <si>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</si>
  <si>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</si>
  <si>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</si>
  <si>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</si>
  <si>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</si>
  <si>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</si>
  <si>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</si>
  <si>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</si>
  <si>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</si>
  <si>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</si>
  <si>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</si>
  <si>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</si>
  <si>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</si>
  <si>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</si>
  <si>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</si>
  <si>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</si>
  <si>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</si>
  <si>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</si>
  <si>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</si>
  <si>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</si>
  <si>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</si>
  <si>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</si>
  <si>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</si>
  <si>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</si>
  <si>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</si>
  <si>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</si>
  <si>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</si>
  <si>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</si>
  <si>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</si>
  <si>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</si>
  <si>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</si>
  <si>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</si>
  <si>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</si>
  <si>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</si>
  <si>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</si>
  <si>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</si>
  <si>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</si>
  <si>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</si>
  <si>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</si>
  <si>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</si>
  <si>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</si>
  <si>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</si>
  <si>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</si>
  <si>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</si>
  <si>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</si>
  <si>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</si>
  <si>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</si>
  <si>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</si>
  <si>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</si>
  <si>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</si>
  <si>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</si>
  <si>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</si>
  <si>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</si>
  <si>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</si>
  <si>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</si>
  <si>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</si>
  <si>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</si>
  <si>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</si>
  <si>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</si>
  <si>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</si>
  <si>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</si>
  <si>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</si>
  <si>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</si>
  <si>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</si>
  <si>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</si>
  <si>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</si>
  <si>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</si>
  <si>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</si>
  <si>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</si>
  <si>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</si>
  <si>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</si>
  <si>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</si>
  <si>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</si>
  <si>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</si>
  <si>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</si>
  <si>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</si>
  <si>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</si>
  <si>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</si>
  <si>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</si>
  <si>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</si>
  <si>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</si>
  <si>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</si>
  <si>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</si>
  <si>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</si>
  <si>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</si>
  <si>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</si>
  <si>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</si>
  <si>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</si>
  <si>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</si>
  <si>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</si>
  <si>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</si>
  <si>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</si>
  <si>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</si>
  <si>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</si>
  <si>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</si>
  <si>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</si>
  <si>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</si>
  <si>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</si>
  <si>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</si>
  <si>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</si>
  <si>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</si>
  <si>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</si>
  <si>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</si>
  <si>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</si>
  <si>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</si>
  <si>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</si>
  <si>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</si>
  <si>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</si>
  <si>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</si>
  <si>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</si>
  <si>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</si>
  <si>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</si>
  <si>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</si>
  <si>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</si>
  <si>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</si>
  <si>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</si>
  <si>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</si>
  <si>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</si>
  <si>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</si>
  <si>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</si>
  <si>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</si>
  <si>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</si>
  <si>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</si>
  <si>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</si>
  <si>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</si>
  <si>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</si>
  <si>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</si>
  <si>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</si>
  <si>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</si>
  <si>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</si>
  <si>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</si>
  <si>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</si>
  <si>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</si>
  <si>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</si>
  <si>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</si>
  <si>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</si>
  <si>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</si>
  <si>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</si>
  <si>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</si>
  <si>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</si>
  <si>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</si>
  <si>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</si>
  <si>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</si>
  <si>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</si>
  <si>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</si>
  <si>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</si>
  <si>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</si>
  <si>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</si>
  <si>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</si>
  <si>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</si>
  <si>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</si>
  <si>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</si>
  <si>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</si>
  <si>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</si>
  <si>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</si>
  <si>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</si>
  <si>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</si>
  <si>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</si>
  <si>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</si>
  <si>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</si>
  <si>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</si>
  <si>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</si>
  <si>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</si>
  <si>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</si>
  <si>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</si>
  <si>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</si>
  <si>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</si>
  <si>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</si>
  <si>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</si>
  <si>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</si>
  <si>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</si>
  <si>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</si>
  <si>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</si>
  <si>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</si>
  <si>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</si>
  <si>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</si>
  <si>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</si>
  <si>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</si>
  <si>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</si>
  <si>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</si>
  <si>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</si>
  <si>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</si>
  <si>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</si>
  <si>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</si>
  <si>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</si>
  <si>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</si>
  <si>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</si>
  <si>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</si>
  <si>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</si>
  <si>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</si>
  <si>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</si>
  <si>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</si>
  <si>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</si>
  <si>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</si>
  <si>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</si>
  <si>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</si>
  <si>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</si>
  <si>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</si>
  <si>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</si>
  <si>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</si>
  <si>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</si>
  <si>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</si>
  <si>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</si>
  <si>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</si>
  <si>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</si>
  <si>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</si>
  <si>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</si>
  <si>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</si>
  <si>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</si>
  <si>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</si>
  <si>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</si>
  <si>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</si>
  <si>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</si>
  <si>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</si>
  <si>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</si>
  <si>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</si>
  <si>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</si>
  <si>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</si>
  <si>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</si>
  <si>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</si>
  <si>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</si>
  <si>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</si>
  <si>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</si>
  <si>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</si>
  <si>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</si>
  <si>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</si>
  <si>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</si>
  <si>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</si>
  <si>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</si>
  <si>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</si>
  <si>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</si>
  <si>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</si>
  <si>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</si>
  <si>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</si>
  <si>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</si>
  <si>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</si>
  <si>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</si>
  <si>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</si>
  <si>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</si>
  <si>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</si>
  <si>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</si>
  <si>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</si>
  <si>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</si>
  <si>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</si>
  <si>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</si>
  <si>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</si>
  <si>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</si>
  <si>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</si>
  <si>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</si>
  <si>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</si>
  <si>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</si>
  <si>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</si>
  <si>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</si>
  <si>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</si>
  <si>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</si>
  <si>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</si>
  <si>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</si>
  <si>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</si>
  <si>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</si>
  <si>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</si>
  <si>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</si>
  <si>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</si>
  <si>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</si>
  <si>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</si>
  <si>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</si>
  <si>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</si>
  <si>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</si>
  <si>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</si>
  <si>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</si>
  <si>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</si>
  <si>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</si>
  <si>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</si>
  <si>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</si>
  <si>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</si>
  <si>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</si>
  <si>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</si>
  <si>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</si>
  <si>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</si>
  <si>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</si>
  <si>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</si>
  <si>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</si>
  <si>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</si>
  <si>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</si>
  <si>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</si>
  <si>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</si>
  <si>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</si>
  <si>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</si>
  <si>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</si>
  <si>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</si>
  <si>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</si>
  <si>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</si>
  <si>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</si>
  <si>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</si>
  <si>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</si>
  <si>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</si>
  <si>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</si>
  <si>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</si>
  <si>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</si>
  <si>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</si>
  <si>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</si>
  <si>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</si>
  <si>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</si>
  <si>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</si>
  <si>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</si>
  <si>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</si>
  <si>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</si>
  <si>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</si>
  <si>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</si>
  <si>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</si>
  <si>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</si>
  <si>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</si>
  <si>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</si>
  <si>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</si>
  <si>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</si>
  <si>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</si>
  <si>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</si>
  <si>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</si>
  <si>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</si>
  <si>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</si>
  <si>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</si>
  <si>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</si>
  <si>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</si>
  <si>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</si>
  <si>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</si>
  <si>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</si>
  <si>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</si>
  <si>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</si>
  <si>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</si>
  <si>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</si>
  <si>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</si>
  <si>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</si>
  <si>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</si>
  <si>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</si>
  <si>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</si>
  <si>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</si>
  <si>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</si>
  <si>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</si>
  <si>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</si>
  <si>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</si>
  <si>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</si>
  <si>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</si>
  <si>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</si>
  <si>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</si>
  <si>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</si>
  <si>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</si>
  <si>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</si>
  <si>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</si>
  <si>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</si>
  <si>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</si>
  <si>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</si>
  <si>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</si>
  <si>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</si>
  <si>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</si>
  <si>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</si>
  <si>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</si>
  <si>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</si>
  <si>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</si>
  <si>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</si>
  <si>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</si>
  <si>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</si>
  <si>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</si>
  <si>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</si>
  <si>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</si>
  <si>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</si>
  <si>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</si>
  <si>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</si>
  <si>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</si>
  <si>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</si>
  <si>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</si>
  <si>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</si>
  <si>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</si>
  <si>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</si>
  <si>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</si>
  <si>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</si>
  <si>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</si>
  <si>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</si>
  <si>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</si>
  <si>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</si>
  <si>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</si>
  <si>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</si>
  <si>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</si>
  <si>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</si>
  <si>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</si>
  <si>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</si>
  <si>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</si>
  <si>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</si>
  <si>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</si>
  <si>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</si>
  <si>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</si>
  <si>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</si>
  <si>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</si>
  <si>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</si>
  <si>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</si>
  <si>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</si>
  <si>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</si>
  <si>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</si>
  <si>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</si>
  <si>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</si>
  <si>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</si>
  <si>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</si>
  <si>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</si>
  <si>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</si>
  <si>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</si>
  <si>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</si>
  <si>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</si>
  <si>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</si>
  <si>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</si>
  <si>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</si>
  <si>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</si>
  <si>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</si>
  <si>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</si>
  <si>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</si>
  <si>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</si>
  <si>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</si>
  <si>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</si>
  <si>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</si>
  <si>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</si>
  <si>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</si>
  <si>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</si>
  <si>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</si>
  <si>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</si>
  <si>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</si>
  <si>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</si>
  <si>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</si>
  <si>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</si>
  <si>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</si>
  <si>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</si>
  <si>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</si>
  <si>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</si>
  <si>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</si>
  <si>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</si>
  <si>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</si>
  <si>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</si>
  <si>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</si>
  <si>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</si>
  <si>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</si>
  <si>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</si>
  <si>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</si>
  <si>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</si>
  <si>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</si>
  <si>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</si>
  <si>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</si>
  <si>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</si>
  <si>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</si>
  <si>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</si>
  <si>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</si>
  <si>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</si>
  <si>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</si>
  <si>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</si>
  <si>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</si>
  <si>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</si>
  <si>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</si>
  <si>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</si>
  <si>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</si>
  <si>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</si>
  <si>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</si>
  <si>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</si>
  <si>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</si>
  <si>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</si>
  <si>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</si>
  <si>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</si>
  <si>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</si>
  <si>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</si>
  <si>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</si>
  <si>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</si>
  <si>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</si>
  <si>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</si>
  <si>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</si>
  <si>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</si>
  <si>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</si>
  <si>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</si>
  <si>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</si>
  <si>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</si>
  <si>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</si>
  <si>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</si>
  <si>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</si>
  <si>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</si>
  <si>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</si>
  <si>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</si>
  <si>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</si>
  <si>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</si>
  <si>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</si>
  <si>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</si>
  <si>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</si>
  <si>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</si>
  <si>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</si>
  <si>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</si>
  <si>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</si>
  <si>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</si>
  <si>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</si>
  <si>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</si>
  <si>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</si>
  <si>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</si>
  <si>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</si>
  <si>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</si>
  <si>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</si>
  <si>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</si>
  <si>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</si>
  <si>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</si>
  <si>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</si>
  <si>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</si>
  <si>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</si>
  <si>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</si>
  <si>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</si>
  <si>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</si>
  <si>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</si>
  <si>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</si>
  <si>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</si>
  <si>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</si>
  <si>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</si>
  <si>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</si>
  <si>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</si>
  <si>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</si>
  <si>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</si>
  <si>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</si>
  <si>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</si>
  <si>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</si>
  <si>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</si>
  <si>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</si>
  <si>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</si>
  <si>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</si>
  <si>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</si>
  <si>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</si>
  <si>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</si>
  <si>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</si>
  <si>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</si>
  <si>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</si>
  <si>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</si>
  <si>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</si>
  <si>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</si>
  <si>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</si>
  <si>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</si>
  <si>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</si>
  <si>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</si>
  <si>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</si>
  <si>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</si>
  <si>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</si>
  <si>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</si>
  <si>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</si>
  <si>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</si>
  <si>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</si>
  <si>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</si>
  <si>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</si>
  <si>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</si>
  <si>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</si>
  <si>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</si>
  <si>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</si>
  <si>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</si>
  <si>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</si>
  <si>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</si>
  <si>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</si>
  <si>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</si>
  <si>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</si>
  <si>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</si>
  <si>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</si>
  <si>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</si>
  <si>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</si>
  <si>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</si>
  <si>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</si>
  <si>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</si>
  <si>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</si>
  <si>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</si>
  <si>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</si>
  <si>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</si>
  <si>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</si>
  <si>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</si>
  <si>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</si>
  <si>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</si>
  <si>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</si>
  <si>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</si>
  <si>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</si>
  <si>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</si>
  <si>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</si>
  <si>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</si>
  <si>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</si>
  <si>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</si>
  <si>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</si>
  <si>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</si>
  <si>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</si>
  <si>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</si>
  <si>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</si>
  <si>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</si>
  <si>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</si>
  <si>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</si>
  <si>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</si>
  <si>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</si>
  <si>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</si>
  <si>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</si>
  <si>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</si>
  <si>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</si>
  <si>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</si>
  <si>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</si>
  <si>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</si>
  <si>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</si>
  <si>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</si>
  <si>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</si>
  <si>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</si>
  <si>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</si>
  <si>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</si>
  <si>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</si>
  <si>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</si>
  <si>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</si>
  <si>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</si>
  <si>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</si>
  <si>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</si>
  <si>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</si>
  <si>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</si>
  <si>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</si>
  <si>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</si>
  <si>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</si>
  <si>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</si>
  <si>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</si>
  <si>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</si>
  <si>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</si>
  <si>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</si>
  <si>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</si>
  <si>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</si>
  <si>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</si>
  <si>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</si>
  <si>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</si>
  <si>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</si>
  <si>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</si>
  <si>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</si>
  <si>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</si>
  <si>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</si>
  <si>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</si>
  <si>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</si>
  <si>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</si>
  <si>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</si>
  <si>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</si>
  <si>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</si>
  <si>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</si>
  <si>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</si>
  <si>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</si>
  <si>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</si>
  <si>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</si>
  <si>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</si>
  <si>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</si>
  <si>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</si>
  <si>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</si>
  <si>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</si>
  <si>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</si>
  <si>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</si>
  <si>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</si>
  <si>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</si>
  <si>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</si>
  <si>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</si>
  <si>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</si>
  <si>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</si>
  <si>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</si>
  <si>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</si>
  <si>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</si>
  <si>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</si>
  <si>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</si>
  <si>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</si>
  <si>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</si>
  <si>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</si>
  <si>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</si>
  <si>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</si>
  <si>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</si>
  <si>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</si>
  <si>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</si>
  <si>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</si>
  <si>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</si>
  <si>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</si>
  <si>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</si>
  <si>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</si>
  <si>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</si>
  <si>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</si>
  <si>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</si>
  <si>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</si>
  <si>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</si>
  <si>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</si>
  <si>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</si>
  <si>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</si>
  <si>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</si>
  <si>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</si>
  <si>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</si>
  <si>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</si>
  <si>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</si>
  <si>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</si>
  <si>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</si>
  <si>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</si>
  <si>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</si>
  <si>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</si>
  <si>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</si>
  <si>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</si>
  <si>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</si>
  <si>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</si>
  <si>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</si>
  <si>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</si>
  <si>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</si>
  <si>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</si>
  <si>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</si>
  <si>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</si>
  <si>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</si>
  <si>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</si>
  <si>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</si>
  <si>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</si>
  <si>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</si>
  <si>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</si>
  <si>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</si>
  <si>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</si>
  <si>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</si>
  <si>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</si>
  <si>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</si>
  <si>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</si>
  <si>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</si>
  <si>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</si>
  <si>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</si>
  <si>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</si>
  <si>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</si>
  <si>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</si>
  <si>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</si>
  <si>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</si>
  <si>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</si>
  <si>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</si>
  <si>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</si>
  <si>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</si>
  <si>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</si>
  <si>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</si>
  <si>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</si>
  <si>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</si>
  <si>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</si>
  <si>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</si>
  <si>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</si>
  <si>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</si>
  <si>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</si>
  <si>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</si>
  <si>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</si>
  <si>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</si>
  <si>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</si>
  <si>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</si>
  <si>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</si>
  <si>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</si>
  <si>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</si>
  <si>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</si>
  <si>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</si>
  <si>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</si>
  <si>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</si>
  <si>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</si>
  <si>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</si>
  <si>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</si>
  <si>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</si>
  <si>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</si>
  <si>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</si>
  <si>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</si>
  <si>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</si>
  <si>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</si>
  <si>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</si>
  <si>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</si>
  <si>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</si>
  <si>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</si>
  <si>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</si>
  <si>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</si>
  <si>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</si>
  <si>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</si>
  <si>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</si>
  <si>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</si>
  <si>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</si>
  <si>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</si>
  <si>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</si>
  <si>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</si>
  <si>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</si>
  <si>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</si>
  <si>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</si>
  <si>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</si>
  <si>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</si>
  <si>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</si>
  <si>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</si>
  <si>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</si>
  <si>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</si>
  <si>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</si>
  <si>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</si>
  <si>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</si>
  <si>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</si>
  <si>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</si>
  <si>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</si>
  <si>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</si>
  <si>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</si>
  <si>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</si>
  <si>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</si>
  <si>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</si>
  <si>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</si>
  <si>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</si>
  <si>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</si>
  <si>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</si>
  <si>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</si>
  <si>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</si>
  <si>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</si>
  <si>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</si>
  <si>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</si>
  <si>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</si>
  <si>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</si>
  <si>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</si>
  <si>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</si>
  <si>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</si>
  <si>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</si>
  <si>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</si>
  <si>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</si>
  <si>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</si>
  <si>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</si>
  <si>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</si>
  <si>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</si>
  <si>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</si>
  <si>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</si>
  <si>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</si>
  <si>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</si>
  <si>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</si>
  <si>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</si>
  <si>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</si>
  <si>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</si>
  <si>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</si>
  <si>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</si>
  <si>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</si>
  <si>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</si>
  <si>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</si>
  <si>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</si>
  <si>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</si>
  <si>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</si>
  <si>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</si>
  <si>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</si>
  <si>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</si>
  <si>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</si>
  <si>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</si>
  <si>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</si>
  <si>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</si>
  <si>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</si>
  <si>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</si>
  <si>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</si>
  <si>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</si>
  <si>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</si>
  <si>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</si>
  <si>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</si>
  <si>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</si>
  <si>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</si>
  <si>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</si>
  <si>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</si>
  <si>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</si>
  <si>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</si>
  <si>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</si>
  <si>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</si>
  <si>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</si>
  <si>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</si>
  <si>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</si>
  <si>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</si>
  <si>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</si>
  <si>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</si>
  <si>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</si>
  <si>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</si>
  <si>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</si>
  <si>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</si>
  <si>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</si>
  <si>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</si>
  <si>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</si>
  <si>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</si>
  <si>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</si>
  <si>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</si>
  <si>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</si>
  <si>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</si>
  <si>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</si>
  <si>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</si>
  <si>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</si>
  <si>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</si>
  <si>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</si>
  <si>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</si>
  <si>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</si>
  <si>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</si>
  <si>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</si>
  <si>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</si>
  <si>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</si>
  <si>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</si>
  <si>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</si>
  <si>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</si>
  <si>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</si>
  <si>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</si>
  <si>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</si>
  <si>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</si>
  <si>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</si>
  <si>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</si>
  <si>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</si>
  <si>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</si>
  <si>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</si>
  <si>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</si>
  <si>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</si>
  <si>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</si>
  <si>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</si>
  <si>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</si>
  <si>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</si>
  <si>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</si>
  <si>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</si>
  <si>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</si>
  <si>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</si>
  <si>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</si>
  <si>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</si>
  <si>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</si>
  <si>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</si>
  <si>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</si>
  <si>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</si>
  <si>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</si>
  <si>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</si>
  <si>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</si>
  <si>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</si>
  <si>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</si>
  <si>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</si>
  <si>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</si>
  <si>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</si>
  <si>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</si>
  <si>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</si>
  <si>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</si>
  <si>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</si>
  <si>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</si>
  <si>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</si>
  <si>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</si>
  <si>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</si>
  <si>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</si>
  <si>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</si>
  <si>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</si>
  <si>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</si>
  <si>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</si>
  <si>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</si>
  <si>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</si>
  <si>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</si>
  <si>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</si>
  <si>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</si>
  <si>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</si>
  <si>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</si>
  <si>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</si>
  <si>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</si>
  <si>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</si>
  <si>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</si>
  <si>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</si>
  <si>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</si>
  <si>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</si>
  <si>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</si>
  <si>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</si>
  <si>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</si>
  <si>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</si>
  <si>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</si>
  <si>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</si>
  <si>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</si>
  <si>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</si>
  <si>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</si>
  <si>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</si>
  <si>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</si>
  <si>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</si>
  <si>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</si>
  <si>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</si>
  <si>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</si>
  <si>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</si>
  <si>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</si>
  <si>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</si>
  <si>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</si>
  <si>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</si>
  <si>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</si>
  <si>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</si>
  <si>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</si>
  <si>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</si>
  <si>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</si>
  <si>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</si>
  <si>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</si>
  <si>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</si>
  <si>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</si>
  <si>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</si>
  <si>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</si>
  <si>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</si>
  <si>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</si>
  <si>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</si>
  <si>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</si>
  <si>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</si>
  <si>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</si>
  <si>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</si>
  <si>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</si>
  <si>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</si>
  <si>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</si>
  <si>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</si>
  <si>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</si>
  <si>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</si>
  <si>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</si>
  <si>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</si>
  <si>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</si>
  <si>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</si>
  <si>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</si>
  <si>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</si>
  <si>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</si>
  <si>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</si>
  <si>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</si>
  <si>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</si>
  <si>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</si>
  <si>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</si>
  <si>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</si>
  <si>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</si>
  <si>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</si>
  <si>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</si>
  <si>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</si>
  <si>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</si>
  <si>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</si>
  <si>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</si>
  <si>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</si>
  <si>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</si>
  <si>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</si>
  <si>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</si>
  <si>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</si>
  <si>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</si>
  <si>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</si>
  <si>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</si>
  <si>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</si>
  <si>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</si>
  <si>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</si>
  <si>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</si>
  <si>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</si>
  <si>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</si>
  <si>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</si>
  <si>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</si>
  <si>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</si>
  <si>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</si>
  <si>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</si>
  <si>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</si>
  <si>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</si>
  <si>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</si>
  <si>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</si>
  <si>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</si>
  <si>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</si>
  <si>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</si>
  <si>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</si>
  <si>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</si>
  <si>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</si>
  <si>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</si>
  <si>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</si>
  <si>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</si>
  <si>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</si>
  <si>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</si>
  <si>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</si>
  <si>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</si>
  <si>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</si>
  <si>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</si>
  <si>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</si>
  <si>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</si>
  <si>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</si>
  <si>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</si>
  <si>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</si>
  <si>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</si>
  <si>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</si>
  <si>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</si>
  <si>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</si>
  <si>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</si>
  <si>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</si>
  <si>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</si>
  <si>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</si>
  <si>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</si>
  <si>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</si>
  <si>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</si>
  <si>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</si>
  <si>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</si>
  <si>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</si>
  <si>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</si>
  <si>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</si>
  <si>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</si>
  <si>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</si>
  <si>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</si>
  <si>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</si>
  <si>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</si>
  <si>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</si>
  <si>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</si>
  <si>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</si>
  <si>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</si>
  <si>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</si>
  <si>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</si>
  <si>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</si>
  <si>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</si>
  <si>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</si>
  <si>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</si>
  <si>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</si>
  <si>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</si>
  <si>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</si>
  <si>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</si>
  <si>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</si>
  <si>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</si>
  <si>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</si>
  <si>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</si>
  <si>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</si>
  <si>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</si>
  <si>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</si>
  <si>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</si>
  <si>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</si>
  <si>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</si>
  <si>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</si>
  <si>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</si>
  <si>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</si>
  <si>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</si>
  <si>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</si>
  <si>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</si>
  <si>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</si>
  <si>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</si>
  <si>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</si>
  <si>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</si>
  <si>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</si>
  <si>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</si>
  <si>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</si>
  <si>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</si>
  <si>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</si>
  <si>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</si>
  <si>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</si>
  <si>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</si>
  <si>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</si>
  <si>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</si>
  <si>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</si>
  <si>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</si>
  <si>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</si>
  <si>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</si>
  <si>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</si>
  <si>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</si>
  <si>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</si>
  <si>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</si>
  <si>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</si>
  <si>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</si>
  <si>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</si>
  <si>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</si>
  <si>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</si>
  <si>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</si>
  <si>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</si>
  <si>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</si>
  <si>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</si>
  <si>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</si>
  <si>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</si>
  <si>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</si>
  <si>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</si>
  <si>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</si>
  <si>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</si>
  <si>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</si>
  <si>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</si>
  <si>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</si>
  <si>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</si>
  <si>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</si>
  <si>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</si>
  <si>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</si>
  <si>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</si>
  <si>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</si>
  <si>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</si>
  <si>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</si>
  <si>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</si>
  <si>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</si>
  <si>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</si>
  <si>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</si>
  <si>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</si>
  <si>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</si>
  <si>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</si>
  <si>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</si>
  <si>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</si>
  <si>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</si>
  <si>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</si>
  <si>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</si>
  <si>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</si>
  <si>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</si>
  <si>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</si>
  <si>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</si>
  <si>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</si>
  <si>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</si>
  <si>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</si>
  <si>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</si>
  <si>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</si>
  <si>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</si>
  <si>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</si>
  <si>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</si>
  <si>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</si>
  <si>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</si>
  <si>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</si>
  <si>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</si>
  <si>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</si>
  <si>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</si>
  <si>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</si>
  <si>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</si>
  <si>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</si>
  <si>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</si>
  <si>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</si>
  <si>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</si>
  <si>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</si>
  <si>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</si>
  <si>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</si>
  <si>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</si>
  <si>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</si>
  <si>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</si>
  <si>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</si>
  <si>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</si>
  <si>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</si>
  <si>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</si>
  <si>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</si>
  <si>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</si>
  <si>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</si>
  <si>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</si>
  <si>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</si>
  <si>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</si>
  <si>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</si>
  <si>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</si>
  <si>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</si>
  <si>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</si>
  <si>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</si>
  <si>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</si>
  <si>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</si>
  <si>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</si>
  <si>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</si>
  <si>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</si>
  <si>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</si>
  <si>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</si>
  <si>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</si>
  <si>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</si>
  <si>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</si>
  <si>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</si>
  <si>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</si>
  <si>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</si>
  <si>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</si>
  <si>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</si>
  <si>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</si>
  <si>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</si>
  <si>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</si>
  <si>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</si>
  <si>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</si>
  <si>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</si>
  <si>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</si>
  <si>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</si>
  <si>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</si>
  <si>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</si>
  <si>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</si>
  <si>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</si>
  <si>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</si>
  <si>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</si>
  <si>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</si>
  <si>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</si>
  <si>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</si>
  <si>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</si>
  <si>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</si>
  <si>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</si>
  <si>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</si>
  <si>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</si>
  <si>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</si>
  <si>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</si>
  <si>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</si>
  <si>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</si>
  <si>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</si>
  <si>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</si>
  <si>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</si>
  <si>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</si>
  <si>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</si>
  <si>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</si>
  <si>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</si>
  <si>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</si>
  <si>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</si>
  <si>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</si>
  <si>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</si>
  <si>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</si>
  <si>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</si>
  <si>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</si>
  <si>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</si>
  <si>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</si>
  <si>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</si>
  <si>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</si>
  <si>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</si>
  <si>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</si>
  <si>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</si>
  <si>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</si>
  <si>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</si>
  <si>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</si>
  <si>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</si>
  <si>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</si>
  <si>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</si>
  <si>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</si>
  <si>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</si>
  <si>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</si>
  <si>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</si>
  <si>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</si>
  <si>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</si>
  <si>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</si>
  <si>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</si>
  <si>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</si>
  <si>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</si>
  <si>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</si>
  <si>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</si>
  <si>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</si>
  <si>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</si>
  <si>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</si>
  <si>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</si>
  <si>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</si>
  <si>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</si>
  <si>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</si>
  <si>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</si>
  <si>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</si>
  <si>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</si>
  <si>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</si>
  <si>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</si>
  <si>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</si>
  <si>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</si>
  <si>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</si>
  <si>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</si>
  <si>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</si>
  <si>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</si>
  <si>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</si>
  <si>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</si>
  <si>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</si>
  <si>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</si>
  <si>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</si>
  <si>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</si>
  <si>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</si>
  <si>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</si>
  <si>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</si>
  <si>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</si>
  <si>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</si>
  <si>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</si>
  <si>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</si>
  <si>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</si>
  <si>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</si>
  <si>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</si>
  <si>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</si>
  <si>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</si>
  <si>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</si>
  <si>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</si>
  <si>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</si>
  <si>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</si>
  <si>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</si>
  <si>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</si>
  <si>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</si>
  <si>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</si>
  <si>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</si>
  <si>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</si>
  <si>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</si>
  <si>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</si>
  <si>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</si>
  <si>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</si>
  <si>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</si>
  <si>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</si>
  <si>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</si>
  <si>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</si>
  <si>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</si>
  <si>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</si>
  <si>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</si>
  <si>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</si>
  <si>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</si>
  <si>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</si>
  <si>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</si>
  <si>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</si>
  <si>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</si>
  <si>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</si>
  <si>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</si>
  <si>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</si>
  <si>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</si>
  <si>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</si>
  <si>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</si>
  <si>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</si>
  <si>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</si>
  <si>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</si>
  <si>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</si>
  <si>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</si>
  <si>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</si>
  <si>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</si>
  <si>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</si>
  <si>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</si>
  <si>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</si>
  <si>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</si>
  <si>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</si>
  <si>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</si>
  <si>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</si>
  <si>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</si>
  <si>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</si>
  <si>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</si>
  <si>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</si>
  <si>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</si>
  <si>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</si>
  <si>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</si>
  <si>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</si>
  <si>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</si>
  <si>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</si>
  <si>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</si>
  <si>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</si>
  <si>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</si>
  <si>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</si>
  <si>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</si>
  <si>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</si>
  <si>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</si>
  <si>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</si>
  <si>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</si>
  <si>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</si>
  <si>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</si>
  <si>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</si>
  <si>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</si>
  <si>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</si>
  <si>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</si>
  <si>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</si>
  <si>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</si>
  <si>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</si>
  <si>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</si>
  <si>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</si>
  <si>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</si>
  <si>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</si>
  <si>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</si>
  <si>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</si>
  <si>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</si>
  <si>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</si>
  <si>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</si>
  <si>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</si>
  <si>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</si>
  <si>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</si>
  <si>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</si>
  <si>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</si>
  <si>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</si>
  <si>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</si>
  <si>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</si>
  <si>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</si>
  <si>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</si>
  <si>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</si>
  <si>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</si>
  <si>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</si>
  <si>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</si>
  <si>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</si>
  <si>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</si>
  <si>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</si>
  <si>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</si>
  <si>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</si>
  <si>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</si>
  <si>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</si>
  <si>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</si>
  <si>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</si>
  <si>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</si>
  <si>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</si>
  <si>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</si>
  <si>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</si>
  <si>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</si>
  <si>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</si>
  <si>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</si>
  <si>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</si>
  <si>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</si>
  <si>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</si>
  <si>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</si>
  <si>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</si>
  <si>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</si>
  <si>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</si>
  <si>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</si>
  <si>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</si>
  <si>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</si>
  <si>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</si>
  <si>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</si>
  <si>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</si>
  <si>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</si>
  <si>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</si>
  <si>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</si>
  <si>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</si>
  <si>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</si>
  <si>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</si>
  <si>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</si>
  <si>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</si>
  <si>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</si>
  <si>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</si>
  <si>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</si>
  <si>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</si>
  <si>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</si>
  <si>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</si>
  <si>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</si>
  <si>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</si>
  <si>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</si>
  <si>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</si>
  <si>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</si>
  <si>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</si>
  <si>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</si>
  <si>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</si>
  <si>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</si>
  <si>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</si>
  <si>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</si>
  <si>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</si>
  <si>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</si>
  <si>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</si>
  <si>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</si>
  <si>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</si>
  <si>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</si>
  <si>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</si>
  <si>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</si>
  <si>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</si>
  <si>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</si>
  <si>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</si>
  <si>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</si>
  <si>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</si>
  <si>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</si>
  <si>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</si>
  <si>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</si>
  <si>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</si>
  <si>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</si>
  <si>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</si>
  <si>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</si>
  <si>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</si>
  <si>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</si>
  <si>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</si>
  <si>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</si>
  <si>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</si>
  <si>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</si>
  <si>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</si>
  <si>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</si>
  <si>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</si>
  <si>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</si>
  <si>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</si>
  <si>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</si>
  <si>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</si>
  <si>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</si>
  <si>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</si>
  <si>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</si>
  <si>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</si>
  <si>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</si>
  <si>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</si>
  <si>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</si>
  <si>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</si>
  <si>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</si>
  <si>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</si>
  <si>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</si>
  <si>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</si>
  <si>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</si>
  <si>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</si>
  <si>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</si>
  <si>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</si>
  <si>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</si>
  <si>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</si>
  <si>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</si>
  <si>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</si>
  <si>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</si>
  <si>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</si>
  <si>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</si>
  <si>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</si>
  <si>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</si>
  <si>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</si>
  <si>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</si>
  <si>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</si>
  <si>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</si>
  <si>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</si>
  <si>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</si>
  <si>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</si>
  <si>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</si>
  <si>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</si>
  <si>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</si>
  <si>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</si>
  <si>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</si>
  <si>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</si>
  <si>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</si>
  <si>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</si>
  <si>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</si>
  <si>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</si>
  <si>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</si>
  <si>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</si>
  <si>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</si>
  <si>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</si>
  <si>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</si>
  <si>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</si>
  <si>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</si>
  <si>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</si>
  <si>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</si>
  <si>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</si>
  <si>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</si>
  <si>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</si>
  <si>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</si>
  <si>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</si>
  <si>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</si>
  <si>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</si>
  <si>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</si>
  <si>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</si>
  <si>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</si>
  <si>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</si>
  <si>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</si>
  <si>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</si>
  <si>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</si>
  <si>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</si>
  <si>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</si>
  <si>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</si>
  <si>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</si>
  <si>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</si>
  <si>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</si>
  <si>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</si>
  <si>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</si>
  <si>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</si>
  <si>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</si>
  <si>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</si>
  <si>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</si>
  <si>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</si>
  <si>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</si>
  <si>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</si>
  <si>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</si>
  <si>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</si>
  <si>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</si>
  <si>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</si>
  <si>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</si>
  <si>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</si>
  <si>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</si>
  <si>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</si>
  <si>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</si>
  <si>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</si>
  <si>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</si>
  <si>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</si>
  <si>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</si>
  <si>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</si>
  <si>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</si>
  <si>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</si>
  <si>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</si>
  <si>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</si>
  <si>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</si>
  <si>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</si>
  <si>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</si>
  <si>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</si>
  <si>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</si>
  <si>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</si>
  <si>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</si>
  <si>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</si>
  <si>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</si>
  <si>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</si>
  <si>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</si>
  <si>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</si>
  <si>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</si>
  <si>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</si>
  <si>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</si>
  <si>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</si>
  <si>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</si>
  <si>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</si>
  <si>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</si>
  <si>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</si>
  <si>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</si>
  <si>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</si>
  <si>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</si>
  <si>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</si>
  <si>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</si>
  <si>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</si>
  <si>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</si>
  <si>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</si>
  <si>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</si>
  <si>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</si>
  <si>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</si>
  <si>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</si>
  <si>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</si>
  <si>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</si>
  <si>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</si>
  <si>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</si>
  <si>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</si>
  <si>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</si>
  <si>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</si>
  <si>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</si>
  <si>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</si>
  <si>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</si>
  <si>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</si>
  <si>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</si>
  <si>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</si>
  <si>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</si>
  <si>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</si>
  <si>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</si>
  <si>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</si>
  <si>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</si>
  <si>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</si>
  <si>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</si>
  <si>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</si>
  <si>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</si>
  <si>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</si>
  <si>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</si>
  <si>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</si>
  <si>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</si>
  <si>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</si>
  <si>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</si>
  <si>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</si>
  <si>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</si>
  <si>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</si>
  <si>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</si>
  <si>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</si>
  <si>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</si>
  <si>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</si>
  <si>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</si>
  <si>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</si>
  <si>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</si>
  <si>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</si>
  <si>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</si>
  <si>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</si>
  <si>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</si>
  <si>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</si>
  <si>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</si>
  <si>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</si>
  <si>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</si>
  <si>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</si>
  <si>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</si>
  <si>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</si>
  <si>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</si>
  <si>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</si>
  <si>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</si>
  <si>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</si>
  <si>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</si>
  <si>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</si>
  <si>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</si>
  <si>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</si>
  <si>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</si>
  <si>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</si>
  <si>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</si>
  <si>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</si>
  <si>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</si>
  <si>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</si>
  <si>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</si>
  <si>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</si>
  <si>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</si>
  <si>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</si>
  <si>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</si>
  <si>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</si>
  <si>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</si>
  <si>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</si>
  <si>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</si>
  <si>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</si>
  <si>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</si>
  <si>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</si>
  <si>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</si>
  <si>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</si>
  <si>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</si>
  <si>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</si>
  <si>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</si>
  <si>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</si>
  <si>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</si>
  <si>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</si>
  <si>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</si>
  <si>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</si>
  <si>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</si>
  <si>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</si>
  <si>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</si>
  <si>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</si>
  <si>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</si>
  <si>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</si>
  <si>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</si>
  <si>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</si>
  <si>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</si>
  <si>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</si>
  <si>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</si>
  <si>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</si>
  <si>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</si>
  <si>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</si>
  <si>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</si>
  <si>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</si>
  <si>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</si>
  <si>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</si>
  <si>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</si>
  <si>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</si>
  <si>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</si>
  <si>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</si>
  <si>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</si>
  <si>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</si>
  <si>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</si>
  <si>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</si>
  <si>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</si>
  <si>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</si>
  <si>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</si>
  <si>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</si>
  <si>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</si>
  <si>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</si>
  <si>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</si>
  <si>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</si>
  <si>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</si>
  <si>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</si>
  <si>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</si>
  <si>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</si>
  <si>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</si>
  <si>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</si>
  <si>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</si>
  <si>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</si>
  <si>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</si>
  <si>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</si>
  <si>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</si>
  <si>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</si>
  <si>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</si>
  <si>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</si>
  <si>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</si>
  <si>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</si>
  <si>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</si>
  <si>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</si>
  <si>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</si>
  <si>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</si>
  <si>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</si>
  <si>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</si>
  <si>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</si>
  <si>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</si>
  <si>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</si>
  <si>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</si>
  <si>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</si>
  <si>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</si>
  <si>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</si>
  <si>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</si>
  <si>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</si>
  <si>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</si>
  <si>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</si>
  <si>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</si>
  <si>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</si>
  <si>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</si>
  <si>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</si>
  <si>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</si>
  <si>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</si>
  <si>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</si>
  <si>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</si>
  <si>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</si>
  <si>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</si>
  <si>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</si>
  <si>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</si>
  <si>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</si>
  <si>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</si>
  <si>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</si>
  <si>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</si>
  <si>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</si>
  <si>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</si>
  <si>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</si>
  <si>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</si>
  <si>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</si>
  <si>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</si>
  <si>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</si>
  <si>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</si>
  <si>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</si>
  <si>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</si>
  <si>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</si>
  <si>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</si>
  <si>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</si>
  <si>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</si>
  <si>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</si>
  <si>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</si>
  <si>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</si>
  <si>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</si>
  <si>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</si>
  <si>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</si>
  <si>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</si>
  <si>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</si>
  <si>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</si>
  <si>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</si>
  <si>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</si>
  <si>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</si>
  <si>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</si>
  <si>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</si>
  <si>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</si>
  <si>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</si>
  <si>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</si>
  <si>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</si>
  <si>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</si>
  <si>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</si>
  <si>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</si>
  <si>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</si>
  <si>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</si>
  <si>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</si>
  <si>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</si>
  <si>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</si>
  <si>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</si>
  <si>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</si>
  <si>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</si>
  <si>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</si>
  <si>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</si>
  <si>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</si>
  <si>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</si>
  <si>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</si>
  <si>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</si>
  <si>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</si>
  <si>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</si>
  <si>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</si>
  <si>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</si>
  <si>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</si>
  <si>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</si>
  <si>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</si>
  <si>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</si>
  <si>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</si>
  <si>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</si>
  <si>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</si>
  <si>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</si>
  <si>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</si>
  <si>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</si>
  <si>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</si>
  <si>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</si>
  <si>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</si>
  <si>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</si>
  <si>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</si>
  <si>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</si>
  <si>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</si>
  <si>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</si>
  <si>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</si>
  <si>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</si>
  <si>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</si>
  <si>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</si>
  <si>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</si>
  <si>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</si>
  <si>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</si>
  <si>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</si>
  <si>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</si>
  <si>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</si>
  <si>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</si>
  <si>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</si>
  <si>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</si>
  <si>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</si>
  <si>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</si>
  <si>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</si>
  <si>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</si>
  <si>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</si>
  <si>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</si>
  <si>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</si>
  <si>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</si>
  <si>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</si>
  <si>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</si>
  <si>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</si>
  <si>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</si>
  <si>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</si>
  <si>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</si>
  <si>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</si>
  <si>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</si>
  <si>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</si>
  <si>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</si>
  <si>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</si>
  <si>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</si>
  <si>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</si>
  <si>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</si>
  <si>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</si>
  <si>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</si>
  <si>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</si>
  <si>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</si>
  <si>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</si>
  <si>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</si>
  <si>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</si>
  <si>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</si>
  <si>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</si>
  <si>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</si>
  <si>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</si>
  <si>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</si>
  <si>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</si>
  <si>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</si>
  <si>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</si>
  <si>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</si>
  <si>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</si>
  <si>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</si>
  <si>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</si>
  <si>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</si>
  <si>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</si>
  <si>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</si>
  <si>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</si>
  <si>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</si>
  <si>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</si>
  <si>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</si>
  <si>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</si>
  <si>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</si>
  <si>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</si>
  <si>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</si>
  <si>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</si>
  <si>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</si>
  <si>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</si>
  <si>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</si>
  <si>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</si>
  <si>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</si>
  <si>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</si>
  <si>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</si>
  <si>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</si>
  <si>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</si>
  <si>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</si>
  <si>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</si>
  <si>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</si>
  <si>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</si>
  <si>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</si>
  <si>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</si>
  <si>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</si>
  <si>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</si>
  <si>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</si>
  <si>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</si>
  <si>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</si>
  <si>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</si>
  <si>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</si>
  <si>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</si>
  <si>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</si>
  <si>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</si>
  <si>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</si>
  <si>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</si>
  <si>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</si>
  <si>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</si>
  <si>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</si>
  <si>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</si>
  <si>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</si>
  <si>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</si>
  <si>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</si>
  <si>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</si>
  <si>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</si>
  <si>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</si>
  <si>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</si>
  <si>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</si>
  <si>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</si>
  <si>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</si>
  <si>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</si>
  <si>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</si>
  <si>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</si>
  <si>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</si>
  <si>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</si>
  <si>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</si>
  <si>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</si>
  <si>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</si>
  <si>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</si>
  <si>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</si>
  <si>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</si>
  <si>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</si>
  <si>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</si>
  <si>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</si>
  <si>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</si>
  <si>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</si>
  <si>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</si>
  <si>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</si>
  <si>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</si>
  <si>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</si>
  <si>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</si>
  <si>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</si>
  <si>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</si>
  <si>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</si>
  <si>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</si>
  <si>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</si>
  <si>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</si>
  <si>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</si>
  <si>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</si>
  <si>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</si>
  <si>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</si>
  <si>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</si>
  <si>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</si>
  <si>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</si>
  <si>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</si>
  <si>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</si>
  <si>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</si>
  <si>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</si>
  <si>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</si>
  <si>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</si>
  <si>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</si>
  <si>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</si>
  <si>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</si>
  <si>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</si>
  <si>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</si>
  <si>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</si>
  <si>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</si>
  <si>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</si>
  <si>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</si>
  <si>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</si>
  <si>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</si>
  <si>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</si>
  <si>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</si>
  <si>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</si>
  <si>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</si>
  <si>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</si>
  <si>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</si>
  <si>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</si>
  <si>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</si>
  <si>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</si>
  <si>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</si>
  <si>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</si>
  <si>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</si>
  <si>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</si>
  <si>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</si>
  <si>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</si>
  <si>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</si>
  <si>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</si>
  <si>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</si>
  <si>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</si>
  <si>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</si>
  <si>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</si>
  <si>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</si>
  <si>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</si>
  <si>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</si>
  <si>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</si>
  <si>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</si>
  <si>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</si>
  <si>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</si>
  <si>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</si>
  <si>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</si>
  <si>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</si>
  <si>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</si>
  <si>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</si>
  <si>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</si>
  <si>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</si>
  <si>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</si>
  <si>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</si>
  <si>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</si>
  <si>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</si>
  <si>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</si>
  <si>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</si>
  <si>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</si>
  <si>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</si>
  <si>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</si>
  <si>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</si>
  <si>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</si>
  <si>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</si>
  <si>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</si>
  <si>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</si>
  <si>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</si>
  <si>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</si>
  <si>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</si>
  <si>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</si>
  <si>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</si>
  <si>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</si>
  <si>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</si>
  <si>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</si>
  <si>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</si>
  <si>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</si>
  <si>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</si>
  <si>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</si>
  <si>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</si>
  <si>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</si>
  <si>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</si>
  <si>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</si>
  <si>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</si>
  <si>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</si>
  <si>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</si>
  <si>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</si>
  <si>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</si>
  <si>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</si>
  <si>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</si>
  <si>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</si>
  <si>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</si>
  <si>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</si>
  <si>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</si>
  <si>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</si>
  <si>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</si>
  <si>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</si>
  <si>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</si>
  <si>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</si>
  <si>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</si>
  <si>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</si>
  <si>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</si>
  <si>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</si>
  <si>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</si>
  <si>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</si>
  <si>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</si>
  <si>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</si>
  <si>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</si>
  <si>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</si>
  <si>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</si>
  <si>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</si>
  <si>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</si>
  <si>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</si>
  <si>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</si>
  <si>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</si>
  <si>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</si>
  <si>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</si>
  <si>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</si>
  <si>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</si>
  <si>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</si>
  <si>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</si>
  <si>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</si>
  <si>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</si>
  <si>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</si>
  <si>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</si>
  <si>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</si>
  <si>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</si>
  <si>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</si>
  <si>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</si>
  <si>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</si>
  <si>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</si>
  <si>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</si>
  <si>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</si>
  <si>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</si>
  <si>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</si>
  <si>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</si>
  <si>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</si>
  <si>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</si>
  <si>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</si>
  <si>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</si>
  <si>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</si>
  <si>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</si>
  <si>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</si>
  <si>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</si>
  <si>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</si>
  <si>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</si>
  <si>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</si>
  <si>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</si>
  <si>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</si>
  <si>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</si>
  <si>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</si>
  <si>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</si>
  <si>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</si>
  <si>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</si>
  <si>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</si>
  <si>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</si>
  <si>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</si>
  <si>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</si>
  <si>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</si>
  <si>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</si>
  <si>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</si>
  <si>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</si>
  <si>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</si>
  <si>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</si>
  <si>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</si>
  <si>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</si>
  <si>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</si>
  <si>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</si>
  <si>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</si>
  <si>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</si>
  <si>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</si>
  <si>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</si>
  <si>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</si>
  <si>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</si>
  <si>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</si>
  <si>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</si>
  <si>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</si>
  <si>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</si>
  <si>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</si>
  <si>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</si>
  <si>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</si>
  <si>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</si>
  <si>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</si>
  <si>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</si>
  <si>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</si>
  <si>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</si>
  <si>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</si>
  <si>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</si>
  <si>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</si>
  <si>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</si>
  <si>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</si>
  <si>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</si>
  <si>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</si>
  <si>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</si>
  <si>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</si>
  <si>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</si>
  <si>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</si>
  <si>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</si>
  <si>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</si>
  <si>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</si>
  <si>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</si>
  <si>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</si>
  <si>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</si>
  <si>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</si>
  <si>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</si>
  <si>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</si>
  <si>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</si>
  <si>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</si>
  <si>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</si>
  <si>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</si>
  <si>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</si>
  <si>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</si>
  <si>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</si>
  <si>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</si>
  <si>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</si>
  <si>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</si>
  <si>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</si>
  <si>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</si>
  <si>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</si>
  <si>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</si>
  <si>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</si>
  <si>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</si>
  <si>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</si>
  <si>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</si>
  <si>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</si>
  <si>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</si>
  <si>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</si>
  <si>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</si>
  <si>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</si>
  <si>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</si>
  <si>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</si>
  <si>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</si>
  <si>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</si>
  <si>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</si>
  <si>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</si>
  <si>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</si>
  <si>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</si>
  <si>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</si>
  <si>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</si>
  <si>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</si>
  <si>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</si>
  <si>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</si>
  <si>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</si>
  <si>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</si>
  <si>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</si>
  <si>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</si>
  <si>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</si>
  <si>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</si>
  <si>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</si>
  <si>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</si>
  <si>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</si>
  <si>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</si>
  <si>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</si>
  <si>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</si>
  <si>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</si>
  <si>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</si>
  <si>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</si>
  <si>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</si>
  <si>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</si>
  <si>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</si>
  <si>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</si>
  <si>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</si>
  <si>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</si>
  <si>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</si>
  <si>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</si>
  <si>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</si>
  <si>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</si>
  <si>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</si>
  <si>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</si>
  <si>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</si>
  <si>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</si>
  <si>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</si>
  <si>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</si>
  <si>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</si>
  <si>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</si>
  <si>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</si>
  <si>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</si>
  <si>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</si>
  <si>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</si>
  <si>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</si>
  <si>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</si>
  <si>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</si>
  <si>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</si>
  <si>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</si>
  <si>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</si>
  <si>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</si>
  <si>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</si>
  <si>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</si>
  <si>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</si>
  <si>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</si>
  <si>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</si>
  <si>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</si>
  <si>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</si>
  <si>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</si>
  <si>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</si>
  <si>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</si>
  <si>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</si>
  <si>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</si>
  <si>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</si>
  <si>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</si>
  <si>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</si>
  <si>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</si>
  <si>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</si>
  <si>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</si>
  <si>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</si>
  <si>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</si>
  <si>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</si>
  <si>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</si>
  <si>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</si>
  <si>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</si>
  <si>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</si>
  <si>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</si>
  <si>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</si>
  <si>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</si>
  <si>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</si>
  <si>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</si>
  <si>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</si>
  <si>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</si>
  <si>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</si>
  <si>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</si>
  <si>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</si>
  <si>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</si>
  <si>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</si>
  <si>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</si>
  <si>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</si>
  <si>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</si>
  <si>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</si>
  <si>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</si>
  <si>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</si>
  <si>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</si>
  <si>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</si>
  <si>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</si>
  <si>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</si>
  <si>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</si>
  <si>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</si>
  <si>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</si>
  <si>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</si>
  <si>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</si>
  <si>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</si>
  <si>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</si>
  <si>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</si>
  <si>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</si>
  <si>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</si>
  <si>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</si>
  <si>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</si>
  <si>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</si>
  <si>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</si>
  <si>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</si>
  <si>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</si>
  <si>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</si>
  <si>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</si>
  <si>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</si>
  <si>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</si>
  <si>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</si>
  <si>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</si>
  <si>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</si>
  <si>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</si>
  <si>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</si>
  <si>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</si>
  <si>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</si>
  <si>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</si>
  <si>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</si>
  <si>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</si>
  <si>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</si>
  <si>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</si>
  <si>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</si>
  <si>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</si>
  <si>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</si>
  <si>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</si>
  <si>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</si>
  <si>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</si>
  <si>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</si>
  <si>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</si>
  <si>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</si>
  <si>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</si>
  <si>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</si>
  <si>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</si>
  <si>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</si>
  <si>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</si>
  <si>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</si>
  <si>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</si>
  <si>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</si>
  <si>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</si>
  <si>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</si>
  <si>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</si>
  <si>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</si>
  <si>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</si>
  <si>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</si>
  <si>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</si>
  <si>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</si>
  <si>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</si>
  <si>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</si>
  <si>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</si>
  <si>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</si>
  <si>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</si>
  <si>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</si>
  <si>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</si>
  <si>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</si>
  <si>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</si>
  <si>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</si>
  <si>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</si>
  <si>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</si>
  <si>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</si>
  <si>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</si>
  <si>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</si>
  <si>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</si>
  <si>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</si>
  <si>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</si>
  <si>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</si>
  <si>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</si>
  <si>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</si>
  <si>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</si>
  <si>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</si>
  <si>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</si>
  <si>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</si>
  <si>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</si>
  <si>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</si>
  <si>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</si>
  <si>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</si>
  <si>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</si>
  <si>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</si>
  <si>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</si>
  <si>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</si>
  <si>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</si>
  <si>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</si>
  <si>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</si>
  <si>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</si>
  <si>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</si>
  <si>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</si>
  <si>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</si>
  <si>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</si>
  <si>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</si>
  <si>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</si>
  <si>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</si>
  <si>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</si>
  <si>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</si>
  <si>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</si>
  <si>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</si>
  <si>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</si>
  <si>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</si>
  <si>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</si>
  <si>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</si>
  <si>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</si>
  <si>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</si>
  <si>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</si>
  <si>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</si>
  <si>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</si>
  <si>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</si>
  <si>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</si>
  <si>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</si>
  <si>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</si>
  <si>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</si>
  <si>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</si>
  <si>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</si>
  <si>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</si>
  <si>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</si>
  <si>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</si>
  <si>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</si>
  <si>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</si>
  <si>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</si>
  <si>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</si>
  <si>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</si>
  <si>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</si>
  <si>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</si>
  <si>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</si>
  <si>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</si>
  <si>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</si>
  <si>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</si>
  <si>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</si>
  <si>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</si>
  <si>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</si>
  <si>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</si>
  <si>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</si>
  <si>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</si>
  <si>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</si>
  <si>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</si>
  <si>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</si>
  <si>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</si>
  <si>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</si>
  <si>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</si>
  <si>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</si>
  <si>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</si>
  <si>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</si>
  <si>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</si>
  <si>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</si>
  <si>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</si>
  <si>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</si>
  <si>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</si>
  <si>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</si>
  <si>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</si>
  <si>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</si>
  <si>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</si>
  <si>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</si>
  <si>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</si>
  <si>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</si>
  <si>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</si>
  <si>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</si>
  <si>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</si>
  <si>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</si>
  <si>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</si>
  <si>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</si>
  <si>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</si>
  <si>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</si>
  <si>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</si>
  <si>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</si>
  <si>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</si>
  <si>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</si>
  <si>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</si>
  <si>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</si>
  <si>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</si>
  <si>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</si>
  <si>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</si>
  <si>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</si>
  <si>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</si>
  <si>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</si>
  <si>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</si>
  <si>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</si>
  <si>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</si>
  <si>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</si>
  <si>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</si>
  <si>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</si>
  <si>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</si>
  <si>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</si>
  <si>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</si>
  <si>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</si>
  <si>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</si>
  <si>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</si>
  <si>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</si>
  <si>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</si>
  <si>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</si>
  <si>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</si>
  <si>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</si>
  <si>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</si>
  <si>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</si>
  <si>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</si>
  <si>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</si>
  <si>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</si>
  <si>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</si>
  <si>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</si>
  <si>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</si>
  <si>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</si>
  <si>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</si>
  <si>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</si>
  <si>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</si>
  <si>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</si>
  <si>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</si>
  <si>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</si>
  <si>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</si>
  <si>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</si>
  <si>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</si>
  <si>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</si>
  <si>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</si>
  <si>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</si>
  <si>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</si>
  <si>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</si>
  <si>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</si>
  <si>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</si>
  <si>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</si>
  <si>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</si>
  <si>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</si>
  <si>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</si>
  <si>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</si>
  <si>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</si>
  <si>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</si>
  <si>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</si>
  <si>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</si>
  <si>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</si>
  <si>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</si>
  <si>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</si>
  <si>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</si>
  <si>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</si>
  <si>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</si>
  <si>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</si>
  <si>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</si>
  <si>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</si>
  <si>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</si>
  <si>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</si>
  <si>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</si>
  <si>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</si>
  <si>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</si>
  <si>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</si>
  <si>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</si>
  <si>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</si>
  <si>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</si>
  <si>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</si>
  <si>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</si>
  <si>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</si>
  <si>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</si>
  <si>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</si>
  <si>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</si>
  <si>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</si>
  <si>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</si>
  <si>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</si>
  <si>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</si>
  <si>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</si>
  <si>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</si>
  <si>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</si>
  <si>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</si>
  <si>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</si>
  <si>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</si>
  <si>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</si>
  <si>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</si>
  <si>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</si>
  <si>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</si>
  <si>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</si>
  <si>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</si>
  <si>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</si>
  <si>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</si>
  <si>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</si>
  <si>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</si>
  <si>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</si>
  <si>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</si>
  <si>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</si>
  <si>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</si>
  <si>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</si>
  <si>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</si>
  <si>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</si>
  <si>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</si>
  <si>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</si>
  <si>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</si>
  <si>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</si>
  <si>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</si>
  <si>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</si>
  <si>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</si>
  <si>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</si>
  <si>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</si>
  <si>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</si>
  <si>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</si>
  <si>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</si>
  <si>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</si>
  <si>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</si>
  <si>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</si>
  <si>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</si>
  <si>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</si>
  <si>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</si>
  <si>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</si>
  <si>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</si>
  <si>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</si>
  <si>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</si>
  <si>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</si>
  <si>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</si>
  <si>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</si>
  <si>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</si>
  <si>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</si>
  <si>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</si>
  <si>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</si>
  <si>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</si>
  <si>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</si>
  <si>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</si>
  <si>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</si>
  <si>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</si>
  <si>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</si>
  <si>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</si>
  <si>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</si>
  <si>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</si>
  <si>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</si>
  <si>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</si>
  <si>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</si>
  <si>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</si>
  <si>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</si>
  <si>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</si>
  <si>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</si>
  <si>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</si>
  <si>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</si>
  <si>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</si>
  <si>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</si>
  <si>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</si>
  <si>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</si>
  <si>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</si>
  <si>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</si>
  <si>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</si>
  <si>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</si>
  <si>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</si>
  <si>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</si>
  <si>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</si>
  <si>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</si>
  <si>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</si>
  <si>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</si>
  <si>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</si>
  <si>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</si>
  <si>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</si>
  <si>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</si>
  <si>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</si>
  <si>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</si>
  <si>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</si>
  <si>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</si>
  <si>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</si>
  <si>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</si>
  <si>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</si>
  <si>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</si>
  <si>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</si>
  <si>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</si>
  <si>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</si>
  <si>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</si>
  <si>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</si>
  <si>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</si>
  <si>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</si>
  <si>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</si>
  <si>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</si>
  <si>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</si>
  <si>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</si>
  <si>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</si>
  <si>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</si>
  <si>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</si>
  <si>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</si>
  <si>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</si>
  <si>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</si>
  <si>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</si>
  <si>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</si>
  <si>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</si>
  <si>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</si>
  <si>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</si>
  <si>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</si>
  <si>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</si>
  <si>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</si>
  <si>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</si>
  <si>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</si>
  <si>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</si>
  <si>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</si>
  <si>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</si>
  <si>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</si>
  <si>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</si>
  <si>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</si>
  <si>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</si>
  <si>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</si>
  <si>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</si>
  <si>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</si>
  <si>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</si>
  <si>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</si>
  <si>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</si>
  <si>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</si>
  <si>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</si>
  <si>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</si>
  <si>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</si>
  <si>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</si>
  <si>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</si>
  <si>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</si>
  <si>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</si>
  <si>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</si>
  <si>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</si>
  <si>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</si>
  <si>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</si>
  <si>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</si>
  <si>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</si>
  <si>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</si>
  <si>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</si>
  <si>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</si>
  <si>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</si>
  <si>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</si>
  <si>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</si>
  <si>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</si>
  <si>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</si>
  <si>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</si>
  <si>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</si>
  <si>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</si>
  <si>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</si>
  <si>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</si>
  <si>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</si>
  <si>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</si>
  <si>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</si>
  <si>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</si>
  <si>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</si>
  <si>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</si>
  <si>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</si>
  <si>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</si>
  <si>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</si>
  <si>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</si>
  <si>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</si>
  <si>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</si>
  <si>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</si>
  <si>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</si>
  <si>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</si>
  <si>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</si>
  <si>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</si>
  <si>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</si>
  <si>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</si>
  <si>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</si>
  <si>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</si>
  <si>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</si>
  <si>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</si>
  <si>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</si>
  <si>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</si>
  <si>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</si>
  <si>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</si>
  <si>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</si>
  <si>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</si>
  <si>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</si>
  <si>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</si>
  <si>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</si>
  <si>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</si>
  <si>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</si>
  <si>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</si>
  <si>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</si>
  <si>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</si>
  <si>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</si>
  <si>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</si>
  <si>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</si>
  <si>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</si>
  <si>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</si>
  <si>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</si>
  <si>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</si>
  <si>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</si>
  <si>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</si>
  <si>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</si>
  <si>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</si>
  <si>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</si>
  <si>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</si>
  <si>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</si>
  <si>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</si>
  <si>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</si>
  <si>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</si>
  <si>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</si>
  <si>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</si>
  <si>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</si>
  <si>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</si>
  <si>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</si>
  <si>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</si>
  <si>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</si>
  <si>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</si>
  <si>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</si>
  <si>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</si>
  <si>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</si>
  <si>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</si>
  <si>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</si>
  <si>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</si>
  <si>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</si>
  <si>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</si>
  <si>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</si>
  <si>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</si>
  <si>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</si>
  <si>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</si>
  <si>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</si>
  <si>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</si>
  <si>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</si>
  <si>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</si>
  <si>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</si>
  <si>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</si>
  <si>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</si>
  <si>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</si>
  <si>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</si>
  <si>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</si>
  <si>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</si>
  <si>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</si>
  <si>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</si>
  <si>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</si>
  <si>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</si>
  <si>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</si>
  <si>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</si>
  <si>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</si>
  <si>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</si>
  <si>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</si>
  <si>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</si>
  <si>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</si>
  <si>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</si>
  <si>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</si>
  <si>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</si>
  <si>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</si>
  <si>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</si>
  <si>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</si>
  <si>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</si>
  <si>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</si>
  <si>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</si>
  <si>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</si>
  <si>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</si>
  <si>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</si>
  <si>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</si>
  <si>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</si>
  <si>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</si>
  <si>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</si>
  <si>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</si>
  <si>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</si>
  <si>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</si>
  <si>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</si>
  <si>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</si>
  <si>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</si>
  <si>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</si>
  <si>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</si>
  <si>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</si>
  <si>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</si>
  <si>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</si>
  <si>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</si>
  <si>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</si>
  <si>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</si>
  <si>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</si>
  <si>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</si>
  <si>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</si>
  <si>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</si>
  <si>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</si>
  <si>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</si>
  <si>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</si>
  <si>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</si>
  <si>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</si>
  <si>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</si>
  <si>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</si>
  <si>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</si>
  <si>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</si>
  <si>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</si>
  <si>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</si>
  <si>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</si>
  <si>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</si>
  <si>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</si>
  <si>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</si>
  <si>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</si>
  <si>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</si>
  <si>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</si>
  <si>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</si>
  <si>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</si>
  <si>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</si>
  <si>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</si>
  <si>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</si>
  <si>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</si>
  <si>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</si>
  <si>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</si>
  <si>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</si>
  <si>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</si>
  <si>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</si>
  <si>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</si>
  <si>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</si>
  <si>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</si>
  <si>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</si>
  <si>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</si>
  <si>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</si>
  <si>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</si>
  <si>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</si>
  <si>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</si>
  <si>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</si>
  <si>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</si>
  <si>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</si>
  <si>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</si>
  <si>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</si>
  <si>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</si>
  <si>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</si>
  <si>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</si>
  <si>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</si>
  <si>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</si>
  <si>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</si>
  <si>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</si>
  <si>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</si>
  <si>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</si>
  <si>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</si>
  <si>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</si>
  <si>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</si>
  <si>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</si>
  <si>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</si>
  <si>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</si>
  <si>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</si>
  <si>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</si>
  <si>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</si>
  <si>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</si>
  <si>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</si>
  <si>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</si>
  <si>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</si>
  <si>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</si>
  <si>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</si>
  <si>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</si>
  <si>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</si>
  <si>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</si>
  <si>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</si>
  <si>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</si>
  <si>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</si>
  <si>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</si>
  <si>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</si>
  <si>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</si>
  <si>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</si>
  <si>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</si>
  <si>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</si>
  <si>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</si>
  <si>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</si>
  <si>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</si>
  <si>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</si>
  <si>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</si>
  <si>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</si>
  <si>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</si>
  <si>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</si>
  <si>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</si>
  <si>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</si>
  <si>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</si>
  <si>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</si>
  <si>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</si>
  <si>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</si>
  <si>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</si>
  <si>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</si>
  <si>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</si>
  <si>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</si>
  <si>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</si>
  <si>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</si>
  <si>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</si>
  <si>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</si>
  <si>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</si>
  <si>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</si>
  <si>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</si>
  <si>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</si>
  <si>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</si>
  <si>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</si>
  <si>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</si>
  <si>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</si>
  <si>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</si>
  <si>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</si>
  <si>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</si>
  <si>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</si>
  <si>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</si>
  <si>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</si>
  <si>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</si>
  <si>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</si>
  <si>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</si>
  <si>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</si>
  <si>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</si>
  <si>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</si>
  <si>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</si>
  <si>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</si>
  <si>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</si>
  <si>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</si>
  <si>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</si>
  <si>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</si>
  <si>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</si>
  <si>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</si>
  <si>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</si>
  <si>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</si>
  <si>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</si>
  <si>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</si>
  <si>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</si>
  <si>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</si>
  <si>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</si>
  <si>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</si>
  <si>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</si>
  <si>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</si>
  <si>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</si>
  <si>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</si>
  <si>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</si>
  <si>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</si>
  <si>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</si>
  <si>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</si>
  <si>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</si>
  <si>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</si>
  <si>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</si>
  <si>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</si>
  <si>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</si>
  <si>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</si>
  <si>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</si>
  <si>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</si>
  <si>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</si>
  <si>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</si>
  <si>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</si>
  <si>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</si>
  <si>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</si>
  <si>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</si>
  <si>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</si>
  <si>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</si>
  <si>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</si>
  <si>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</si>
  <si>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</si>
  <si>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</si>
  <si>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</si>
  <si>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</si>
  <si>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</si>
  <si>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</si>
  <si>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</si>
  <si>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</si>
  <si>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</si>
  <si>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</si>
  <si>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</si>
  <si>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</si>
  <si>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</si>
  <si>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</si>
  <si>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</si>
  <si>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</si>
  <si>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</si>
  <si>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</si>
  <si>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</si>
  <si>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</si>
  <si>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</si>
  <si>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</si>
  <si>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</si>
  <si>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</si>
  <si>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</si>
  <si>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</si>
  <si>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</si>
  <si>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</si>
  <si>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</si>
  <si>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</si>
  <si>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</si>
  <si>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</si>
  <si>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</si>
  <si>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</si>
  <si>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</si>
  <si>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</si>
  <si>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</si>
  <si>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</si>
  <si>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</si>
  <si>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</si>
  <si>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</si>
  <si>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</si>
  <si>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</si>
  <si>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</si>
  <si>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</si>
  <si>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</si>
  <si>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</si>
  <si>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</si>
  <si>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</si>
  <si>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</si>
  <si>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</si>
  <si>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</si>
  <si>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</si>
  <si>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</si>
  <si>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</si>
  <si>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</si>
  <si>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</si>
  <si>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</si>
  <si>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</si>
  <si>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</si>
  <si>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</si>
  <si>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</si>
  <si>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</si>
  <si>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</si>
  <si>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</si>
  <si>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</si>
  <si>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</si>
  <si>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</si>
  <si>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</si>
  <si>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</si>
  <si>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</si>
  <si>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</si>
  <si>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</si>
  <si>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</si>
  <si>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</si>
  <si>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</si>
  <si>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</si>
  <si>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</si>
  <si>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</si>
  <si>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</si>
  <si>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</si>
  <si>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</si>
  <si>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</si>
  <si>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</si>
  <si>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</si>
  <si>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</si>
  <si>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</si>
  <si>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</si>
  <si>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</si>
  <si>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</si>
  <si>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</si>
  <si>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</si>
  <si>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</si>
  <si>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</si>
  <si>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</si>
  <si>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</si>
  <si>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</si>
  <si>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</si>
  <si>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</si>
  <si>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</si>
  <si>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</si>
  <si>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</si>
  <si>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</si>
  <si>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</si>
  <si>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</si>
  <si>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</si>
  <si>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</si>
  <si>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</si>
  <si>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</si>
  <si>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</si>
  <si>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</si>
  <si>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</si>
  <si>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</si>
  <si>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</si>
  <si>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</si>
  <si>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</si>
  <si>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</si>
  <si>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</si>
  <si>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</si>
  <si>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</si>
  <si>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</si>
  <si>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</si>
  <si>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</si>
  <si>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</si>
  <si>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</si>
  <si>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</si>
  <si>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</si>
  <si>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</si>
  <si>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</si>
  <si>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</si>
  <si>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</si>
  <si>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</si>
  <si>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</si>
  <si>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</si>
  <si>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</si>
  <si>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</si>
  <si>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</si>
  <si>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</si>
  <si>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</si>
  <si>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</si>
  <si>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</si>
  <si>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</si>
  <si>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</si>
  <si>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</si>
  <si>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</si>
  <si>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</si>
  <si>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</si>
  <si>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</si>
  <si>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</si>
  <si>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</si>
  <si>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</si>
  <si>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</si>
  <si>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</si>
  <si>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</si>
  <si>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</si>
  <si>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</si>
  <si>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</si>
  <si>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</si>
  <si>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</si>
  <si>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</si>
  <si>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</si>
  <si>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</si>
  <si>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</si>
  <si>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</si>
  <si>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</si>
  <si>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</si>
  <si>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</si>
  <si>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</si>
  <si>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</si>
  <si>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</si>
  <si>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</si>
  <si>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</si>
  <si>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</si>
  <si>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</si>
  <si>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</si>
  <si>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</si>
  <si>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</si>
  <si>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</si>
  <si>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</si>
  <si>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</si>
  <si>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</si>
  <si>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</si>
  <si>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</si>
  <si>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</si>
  <si>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</si>
  <si>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</si>
  <si>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</si>
  <si>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</si>
  <si>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</si>
  <si>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</si>
  <si>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</si>
  <si>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</si>
  <si>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</si>
  <si>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</si>
  <si>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</si>
  <si>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</si>
  <si>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</si>
  <si>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</si>
  <si>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</si>
  <si>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</si>
  <si>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</si>
  <si>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</si>
  <si>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</si>
  <si>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</si>
  <si>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</si>
  <si>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</si>
  <si>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</si>
  <si>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</si>
  <si>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</si>
  <si>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</si>
  <si>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</si>
  <si>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</si>
  <si>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</si>
  <si>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</si>
  <si>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</si>
  <si>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</si>
  <si>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</si>
  <si>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</si>
  <si>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</si>
  <si>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</si>
  <si>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</si>
  <si>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</si>
  <si>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</si>
  <si>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</si>
  <si>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</si>
  <si>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</si>
  <si>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</si>
  <si>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</si>
  <si>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</si>
  <si>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</si>
  <si>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</si>
  <si>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</si>
  <si>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</si>
  <si>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</si>
  <si>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</si>
  <si>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</si>
  <si>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</si>
  <si>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</si>
  <si>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</si>
  <si>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</si>
  <si>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</si>
  <si>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</si>
  <si>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</si>
  <si>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</si>
  <si>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</si>
  <si>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</si>
  <si>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</si>
  <si>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</si>
  <si>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</si>
  <si>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</si>
  <si>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</si>
  <si>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</si>
  <si>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</si>
  <si>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</si>
  <si>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</si>
  <si>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</si>
  <si>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</si>
  <si>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</si>
  <si>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</si>
  <si>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</si>
  <si>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</si>
  <si>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</si>
  <si>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</si>
  <si>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</si>
  <si>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</si>
  <si>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</si>
  <si>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</si>
  <si>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</si>
  <si>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</si>
  <si>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</si>
  <si>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</si>
  <si>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</si>
  <si>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</si>
  <si>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</si>
  <si>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</si>
  <si>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</si>
  <si>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</si>
  <si>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</si>
  <si>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</si>
  <si>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</si>
  <si>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</si>
  <si>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</si>
  <si>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</si>
  <si>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</si>
  <si>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</si>
  <si>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</si>
  <si>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</si>
  <si>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</si>
  <si>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</si>
  <si>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</si>
  <si>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</si>
  <si>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</si>
  <si>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</si>
  <si>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</si>
  <si>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</si>
  <si>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</si>
  <si>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</si>
  <si>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</si>
  <si>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</si>
  <si>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</si>
  <si>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</si>
  <si>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</si>
  <si>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</si>
  <si>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</si>
  <si>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</si>
  <si>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</si>
  <si>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</si>
  <si>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</si>
  <si>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</si>
  <si>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</si>
  <si>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</si>
  <si>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</si>
  <si>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</si>
  <si>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</si>
  <si>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</si>
  <si>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</si>
  <si>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</si>
  <si>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</si>
  <si>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</si>
  <si>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</si>
  <si>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</si>
  <si>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</si>
  <si>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</si>
  <si>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</si>
  <si>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</si>
  <si>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</si>
  <si>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</si>
  <si>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</si>
  <si>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</si>
  <si>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</si>
  <si>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</si>
  <si>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</si>
  <si>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</si>
  <si>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</si>
  <si>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</si>
  <si>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</si>
  <si>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</si>
  <si>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</si>
  <si>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</si>
  <si>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</si>
  <si>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</si>
  <si>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</si>
  <si>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</si>
  <si>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</si>
  <si>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</si>
  <si>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</si>
  <si>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</si>
  <si>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</si>
  <si>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</si>
  <si>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</si>
  <si>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</si>
  <si>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</si>
  <si>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</si>
  <si>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</si>
  <si>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</si>
  <si>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</si>
  <si>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</si>
  <si>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</si>
  <si>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</si>
  <si>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</si>
  <si>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</si>
  <si>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</si>
  <si>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</si>
  <si>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</si>
  <si>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</si>
  <si>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</si>
  <si>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</si>
  <si>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</si>
  <si>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</si>
  <si>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</si>
  <si>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</si>
  <si>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</si>
  <si>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</si>
  <si>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</si>
  <si>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</si>
  <si>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</si>
  <si>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</si>
  <si>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</si>
  <si>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</si>
  <si>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</si>
  <si>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</si>
  <si>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</si>
  <si>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</si>
  <si>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</si>
  <si>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</si>
  <si>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</si>
  <si>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</si>
  <si>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</si>
  <si>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</si>
  <si>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</si>
  <si>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</si>
  <si>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</si>
  <si>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</si>
  <si>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</si>
  <si>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</si>
  <si>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</si>
  <si>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</si>
  <si>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</si>
  <si>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</si>
  <si>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</si>
  <si>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</si>
  <si>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</si>
  <si>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</si>
  <si>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</si>
  <si>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</si>
  <si>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</si>
  <si>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</si>
  <si>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</si>
  <si>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</si>
  <si>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</si>
  <si>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</si>
  <si>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</si>
  <si>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</si>
  <si>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</si>
  <si>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</si>
  <si>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</si>
  <si>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</si>
  <si>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</si>
  <si>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</si>
  <si>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</si>
  <si>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</si>
  <si>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</si>
  <si>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</si>
  <si>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</si>
  <si>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</si>
  <si>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</si>
  <si>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</si>
  <si>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</si>
  <si>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</si>
  <si>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</si>
  <si>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</si>
  <si>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</si>
  <si>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</si>
  <si>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</si>
  <si>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</si>
  <si>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</si>
  <si>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</si>
  <si>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</si>
  <si>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</si>
  <si>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</si>
  <si>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</si>
  <si>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</si>
  <si>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</si>
  <si>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</si>
  <si>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</si>
  <si>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</si>
  <si>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</si>
  <si>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</si>
  <si>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</si>
  <si>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</si>
  <si>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</si>
  <si>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</si>
  <si>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</si>
  <si>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</si>
  <si>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</si>
  <si>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</si>
  <si>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</si>
  <si>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</si>
  <si>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</si>
  <si>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</si>
  <si>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</si>
  <si>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</si>
  <si>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</si>
  <si>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</si>
  <si>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</si>
  <si>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</si>
  <si>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</si>
  <si>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</si>
  <si>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</si>
  <si>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</si>
  <si>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</si>
  <si>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</si>
  <si>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</si>
  <si>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</si>
  <si>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</si>
  <si>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</si>
  <si>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</si>
  <si>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</si>
  <si>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</si>
  <si>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</si>
  <si>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</si>
  <si>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</si>
  <si>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</si>
  <si>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</si>
  <si>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</si>
  <si>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</si>
  <si>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</si>
  <si>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</si>
  <si>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</si>
  <si>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</si>
  <si>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</si>
  <si>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</si>
  <si>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</si>
  <si>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</si>
  <si>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</si>
  <si>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</si>
  <si>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</si>
  <si>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</si>
  <si>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</si>
  <si>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</si>
  <si>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</si>
  <si>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</si>
  <si>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</si>
  <si>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</si>
  <si>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</si>
  <si>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</si>
  <si>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</si>
  <si>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</si>
  <si>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</si>
  <si>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</si>
  <si>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</si>
  <si>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</si>
  <si>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</si>
  <si>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</si>
  <si>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</si>
  <si>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</si>
  <si>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</si>
  <si>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</si>
  <si>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</si>
  <si>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</si>
  <si>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</si>
  <si>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</si>
  <si>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</si>
  <si>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</si>
  <si>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</si>
  <si>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</si>
  <si>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</si>
  <si>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</si>
  <si>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</si>
  <si>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</si>
  <si>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</si>
  <si>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</si>
  <si>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</si>
  <si>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</si>
  <si>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</si>
  <si>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</si>
  <si>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</si>
  <si>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</si>
  <si>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</si>
  <si>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</si>
  <si>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</si>
  <si>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</si>
  <si>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</si>
  <si>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</si>
  <si>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</si>
  <si>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</si>
  <si>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</si>
  <si>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</si>
  <si>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</si>
  <si>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</si>
  <si>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</si>
  <si>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</si>
  <si>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</si>
  <si>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</si>
  <si>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</si>
  <si>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</si>
  <si>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</si>
  <si>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</si>
  <si>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</si>
  <si>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</si>
  <si>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</si>
  <si>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</si>
  <si>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</si>
  <si>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</si>
  <si>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</si>
  <si>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</si>
  <si>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</si>
  <si>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</si>
  <si>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</si>
  <si>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</si>
  <si>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</si>
  <si>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</si>
  <si>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</si>
  <si>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</si>
  <si>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</si>
  <si>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</si>
  <si>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</si>
  <si>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</si>
  <si>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</si>
  <si>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</si>
  <si>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</si>
  <si>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</si>
  <si>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</si>
  <si>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</si>
  <si>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</si>
  <si>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</si>
  <si>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</si>
  <si>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</si>
  <si>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</si>
  <si>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</si>
  <si>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</si>
  <si>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</si>
  <si>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</si>
  <si>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</si>
  <si>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</si>
  <si>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</si>
  <si>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</si>
  <si>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</si>
  <si>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</si>
  <si>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</si>
  <si>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</si>
  <si>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</si>
  <si>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</si>
  <si>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</si>
  <si>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</si>
  <si>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</si>
  <si>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</si>
  <si>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</si>
  <si>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</si>
  <si>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</si>
  <si>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</si>
  <si>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</si>
  <si>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</si>
  <si>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</si>
  <si>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</si>
  <si>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</si>
  <si>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</si>
  <si>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</si>
  <si>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</si>
  <si>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</si>
  <si>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</si>
  <si>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</si>
  <si>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</si>
  <si>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</si>
  <si>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</si>
  <si>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</si>
  <si>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</si>
  <si>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</si>
  <si>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</si>
  <si>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</si>
  <si>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</si>
  <si>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</si>
  <si>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</si>
  <si>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</si>
  <si>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</si>
  <si>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</si>
  <si>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</si>
  <si>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</si>
  <si>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</si>
  <si>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</si>
  <si>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</si>
  <si>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</si>
  <si>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</si>
  <si>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</si>
  <si>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</si>
  <si>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</si>
  <si>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</si>
  <si>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</si>
  <si>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</si>
  <si>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</si>
  <si>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</si>
  <si>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</si>
  <si>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</si>
  <si>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</si>
  <si>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</si>
  <si>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</si>
  <si>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</si>
  <si>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</si>
  <si>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</si>
  <si>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</si>
  <si>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</si>
  <si>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</si>
  <si>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</si>
  <si>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</si>
  <si>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</si>
  <si>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</si>
  <si>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</si>
  <si>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</si>
  <si>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</si>
  <si>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</si>
  <si>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</si>
  <si>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</si>
  <si>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</si>
  <si>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</si>
  <si>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</si>
  <si>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</si>
  <si>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</si>
  <si>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</si>
  <si>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</si>
  <si>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</si>
  <si>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</si>
  <si>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</si>
  <si>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</si>
  <si>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</si>
  <si>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</si>
  <si>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</si>
  <si>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</si>
  <si>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</si>
  <si>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</si>
  <si>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</si>
  <si>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</si>
  <si>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</si>
  <si>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</si>
  <si>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</si>
  <si>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</si>
  <si>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</si>
  <si>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</si>
  <si>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</si>
  <si>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</si>
  <si>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</si>
  <si>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</si>
  <si>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</si>
  <si>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</si>
  <si>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</si>
  <si>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</si>
  <si>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</si>
  <si>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</si>
  <si>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</si>
  <si>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</si>
  <si>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</si>
  <si>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</si>
  <si>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</si>
  <si>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</si>
  <si>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</si>
  <si>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</si>
  <si>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</si>
  <si>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</si>
  <si>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</si>
  <si>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</si>
  <si>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</si>
  <si>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</si>
  <si>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</si>
  <si>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</si>
  <si>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</si>
  <si>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</si>
  <si>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</si>
  <si>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</si>
  <si>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</si>
  <si>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</si>
  <si>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</si>
  <si>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</si>
  <si>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</si>
  <si>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</si>
  <si>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</si>
  <si>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</si>
  <si>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</si>
  <si>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</si>
  <si>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</si>
  <si>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</si>
  <si>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</si>
  <si>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</si>
  <si>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</si>
  <si>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</si>
  <si>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</si>
  <si>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</si>
  <si>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</si>
  <si>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</si>
  <si>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</si>
  <si>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</si>
  <si>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</si>
  <si>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</si>
  <si>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</si>
  <si>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</si>
  <si>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</si>
  <si>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</si>
  <si>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</si>
  <si>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</si>
  <si>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</si>
  <si>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</si>
  <si>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</si>
  <si>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</si>
  <si>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</si>
  <si>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</si>
  <si>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</si>
  <si>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</si>
  <si>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</si>
  <si>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</si>
  <si>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</si>
  <si>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</si>
  <si>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</si>
  <si>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</si>
  <si>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</si>
  <si>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</si>
  <si>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</si>
  <si>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</si>
  <si>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</si>
  <si>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</si>
  <si>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</si>
  <si>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</si>
  <si>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</si>
  <si>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</si>
  <si>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</si>
  <si>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</si>
  <si>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</si>
  <si>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</si>
  <si>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</si>
  <si>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</si>
  <si>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</si>
  <si>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</si>
  <si>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</si>
  <si>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</si>
  <si>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</si>
  <si>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</si>
  <si>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</si>
  <si>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</si>
  <si>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</si>
  <si>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</si>
  <si>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</si>
  <si>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</si>
  <si>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</si>
  <si>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</si>
  <si>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</si>
  <si>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</si>
  <si>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</si>
  <si>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</si>
  <si>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</si>
  <si>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</si>
  <si>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</si>
  <si>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</si>
  <si>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</si>
  <si>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</si>
  <si>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</si>
  <si>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</si>
  <si>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</si>
  <si>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</si>
  <si>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</si>
  <si>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</si>
  <si>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</si>
  <si>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</si>
  <si>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</si>
  <si>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</si>
  <si>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</si>
  <si>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</si>
  <si>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</si>
  <si>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</si>
  <si>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</si>
  <si>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</si>
  <si>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</si>
  <si>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</si>
  <si>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</si>
  <si>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</si>
  <si>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</si>
  <si>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</si>
  <si>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</si>
  <si>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</si>
  <si>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</si>
  <si>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</si>
  <si>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</si>
  <si>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</si>
  <si>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</si>
  <si>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</si>
  <si>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</si>
  <si>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</si>
  <si>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</si>
  <si>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</si>
  <si>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</si>
  <si>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</si>
  <si>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</si>
  <si>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</si>
  <si>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</si>
  <si>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</si>
  <si>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</si>
  <si>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</si>
  <si>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</si>
  <si>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</si>
  <si>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</si>
  <si>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</si>
  <si>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</si>
  <si>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</si>
  <si>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</si>
  <si>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</si>
  <si>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</si>
  <si>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</si>
  <si>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</si>
  <si>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</si>
  <si>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</si>
  <si>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</si>
  <si>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</si>
  <si>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</si>
  <si>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</si>
  <si>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</si>
  <si>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</si>
  <si>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</si>
  <si>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</si>
  <si>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</si>
  <si>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</si>
  <si>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</si>
  <si>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</si>
  <si>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</si>
  <si>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</si>
  <si>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</si>
  <si>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</si>
  <si>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</si>
  <si>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</si>
  <si>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</si>
  <si>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</si>
  <si>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</si>
  <si>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</si>
  <si>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</si>
  <si>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</si>
  <si>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</si>
  <si>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</si>
  <si>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</si>
  <si>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</si>
  <si>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</si>
  <si>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</si>
  <si>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</si>
  <si>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</si>
  <si>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</si>
  <si>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</si>
  <si>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</si>
  <si>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</si>
  <si>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</si>
  <si>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</si>
  <si>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</si>
  <si>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</si>
  <si>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</si>
  <si>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</si>
  <si>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</si>
  <si>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</si>
  <si>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</si>
  <si>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</si>
  <si>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</si>
  <si>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</si>
  <si>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</si>
  <si>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</si>
  <si>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</si>
  <si>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</si>
  <si>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</si>
  <si>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</si>
  <si>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</si>
  <si>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</si>
  <si>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</si>
  <si>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</si>
  <si>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</si>
  <si>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</si>
  <si>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</si>
  <si>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</si>
  <si>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</si>
  <si>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</si>
  <si>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</si>
  <si>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</si>
  <si>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</si>
  <si>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</si>
  <si>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</si>
  <si>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</si>
  <si>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</si>
  <si>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</si>
  <si>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</si>
  <si>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</si>
  <si>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</si>
  <si>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</si>
  <si>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</si>
  <si>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</si>
  <si>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</si>
  <si>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</si>
  <si>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</si>
  <si>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</si>
  <si>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</si>
  <si>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</si>
  <si>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</si>
  <si>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</si>
  <si>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</si>
  <si>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</si>
  <si>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</si>
  <si>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</si>
  <si>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</si>
  <si>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</si>
  <si>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</si>
  <si>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</si>
  <si>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</si>
  <si>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</si>
  <si>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</si>
  <si>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</si>
  <si>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</si>
  <si>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</si>
  <si>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</si>
  <si>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</si>
  <si>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</si>
  <si>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</si>
  <si>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</si>
  <si>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</si>
  <si>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</si>
  <si>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</si>
  <si>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</si>
  <si>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</si>
  <si>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</si>
  <si>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</si>
  <si>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</si>
  <si>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</si>
  <si>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</si>
  <si>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</si>
  <si>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</si>
  <si>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</si>
  <si>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</si>
  <si>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</si>
  <si>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</si>
  <si>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</si>
  <si>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</si>
  <si>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</si>
  <si>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</si>
  <si>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</si>
  <si>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</si>
  <si>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</si>
  <si>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</si>
  <si>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</si>
  <si>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</si>
  <si>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</si>
  <si>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</si>
  <si>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</si>
  <si>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</si>
  <si>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</si>
  <si>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</si>
  <si>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</si>
  <si>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</si>
  <si>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</si>
  <si>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</si>
  <si>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</si>
  <si>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</si>
  <si>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</si>
  <si>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</si>
  <si>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</si>
  <si>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</si>
  <si>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</si>
  <si>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</si>
  <si>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</si>
  <si>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</si>
  <si>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</si>
  <si>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</si>
  <si>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</si>
  <si>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</si>
  <si>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</si>
  <si>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</si>
  <si>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</si>
  <si>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</si>
  <si>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</si>
  <si>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</si>
  <si>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</si>
  <si>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</si>
  <si>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</si>
  <si>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</si>
  <si>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</si>
  <si>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</si>
  <si>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</si>
  <si>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</si>
  <si>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</si>
  <si>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</si>
  <si>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</si>
  <si>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</si>
  <si>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</si>
  <si>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</si>
  <si>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</si>
  <si>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</si>
  <si>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</si>
  <si>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</si>
  <si>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</si>
  <si>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</si>
  <si>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</si>
  <si>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</si>
  <si>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</si>
  <si>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</si>
  <si>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</si>
  <si>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</si>
  <si>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</si>
  <si>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</si>
  <si>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</si>
  <si>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</si>
  <si>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</si>
  <si>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</si>
  <si>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</si>
  <si>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</si>
  <si>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</si>
  <si>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</si>
  <si>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</si>
  <si>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</si>
  <si>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</si>
  <si>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</si>
  <si>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</si>
  <si>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</si>
  <si>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</si>
  <si>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</si>
  <si>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</si>
  <si>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</si>
  <si>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</si>
  <si>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</si>
  <si>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</si>
  <si>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</si>
  <si>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</si>
  <si>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</si>
  <si>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</si>
  <si>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</si>
  <si>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</si>
  <si>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</si>
  <si>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</si>
  <si>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</si>
  <si>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</si>
  <si>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</si>
  <si>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</si>
  <si>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</si>
  <si>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</si>
  <si>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</si>
  <si>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</si>
  <si>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</si>
  <si>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</si>
  <si>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</si>
  <si>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</si>
  <si>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</si>
  <si>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</si>
  <si>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</si>
  <si>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</si>
  <si>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</si>
  <si>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</si>
  <si>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</si>
  <si>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</si>
  <si>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</si>
  <si>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</si>
  <si>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</si>
  <si>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</si>
  <si>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</si>
  <si>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</si>
  <si>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</si>
  <si>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</si>
  <si>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</si>
  <si>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</si>
  <si>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</si>
  <si>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</si>
  <si>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</si>
  <si>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</si>
  <si>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</si>
  <si>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</si>
  <si>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</si>
  <si>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</si>
  <si>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</si>
  <si>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</si>
  <si>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</si>
  <si>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</si>
  <si>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</si>
  <si>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</si>
  <si>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</si>
  <si>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</si>
  <si>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</si>
  <si>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</si>
  <si>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</si>
  <si>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</si>
  <si>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</si>
  <si>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</si>
  <si>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</si>
  <si>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</si>
  <si>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</si>
  <si>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</si>
  <si>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</si>
  <si>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</si>
  <si>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</si>
  <si>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</si>
  <si>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</si>
  <si>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</si>
  <si>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</si>
  <si>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</si>
  <si>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</si>
  <si>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</si>
  <si>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</si>
  <si>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</si>
  <si>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</si>
  <si>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</si>
  <si>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</si>
  <si>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</si>
  <si>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</si>
  <si>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</si>
  <si>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</si>
  <si>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</si>
  <si>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</si>
  <si>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</si>
  <si>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</si>
  <si>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</si>
  <si>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</si>
  <si>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</si>
  <si>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</si>
  <si>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</si>
  <si>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</si>
  <si>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</si>
  <si>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</si>
  <si>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</si>
  <si>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</si>
  <si>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</si>
  <si>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</si>
  <si>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</si>
  <si>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</si>
  <si>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</si>
  <si>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</si>
  <si>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</si>
  <si>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</si>
  <si>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</si>
  <si>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</si>
  <si>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</si>
  <si>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</si>
  <si>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</si>
  <si>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</si>
  <si>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</si>
  <si>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</si>
  <si>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</si>
  <si>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</si>
  <si>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</si>
  <si>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</si>
  <si>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</si>
  <si>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</si>
  <si>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</si>
  <si>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</si>
  <si>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</si>
  <si>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</si>
  <si>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</si>
  <si>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</si>
  <si>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</si>
  <si>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</si>
  <si>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</si>
  <si>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</si>
  <si>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</si>
  <si>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</si>
  <si>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</si>
  <si>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</si>
  <si>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</si>
  <si>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</si>
  <si>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</si>
  <si>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</si>
  <si>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</si>
  <si>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</si>
  <si>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</si>
  <si>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</si>
  <si>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</si>
  <si>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</si>
  <si>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</si>
  <si>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</si>
  <si>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</si>
  <si>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</si>
  <si>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</si>
  <si>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</si>
  <si>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</si>
  <si>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</si>
  <si>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</si>
  <si>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</si>
  <si>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</si>
  <si>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</si>
  <si>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</si>
  <si>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</si>
  <si>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</si>
  <si>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</si>
  <si>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</si>
  <si>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</si>
  <si>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</si>
  <si>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</si>
  <si>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</si>
  <si>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</si>
  <si>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</si>
  <si>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</si>
  <si>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</si>
  <si>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</si>
  <si>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</si>
  <si>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</si>
  <si>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</si>
  <si>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</si>
  <si>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</si>
  <si>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</si>
  <si>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</si>
  <si>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</si>
  <si>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</si>
  <si>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</si>
  <si>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</si>
  <si>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</si>
  <si>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</si>
  <si>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</si>
  <si>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</si>
  <si>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</si>
  <si>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</si>
  <si>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</si>
  <si>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</si>
  <si>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</si>
  <si>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</si>
  <si>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</si>
  <si>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</si>
  <si>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</si>
  <si>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</si>
  <si>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</si>
  <si>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</si>
  <si>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</si>
  <si>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</si>
  <si>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</si>
  <si>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</si>
  <si>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</si>
  <si>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</si>
  <si>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</si>
  <si>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</si>
  <si>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</si>
  <si>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</si>
  <si>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</si>
  <si>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</si>
  <si>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</si>
  <si>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</si>
  <si>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</si>
  <si>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</si>
  <si>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</si>
  <si>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</si>
  <si>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</si>
  <si>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</si>
  <si>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</si>
  <si>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</si>
  <si>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</si>
  <si>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</si>
  <si>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</si>
  <si>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</si>
  <si>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</si>
  <si>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</si>
  <si>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</si>
  <si>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</si>
  <si>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</si>
  <si>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</si>
  <si>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</si>
  <si>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</si>
  <si>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</si>
  <si>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</si>
  <si>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</si>
  <si>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</si>
  <si>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</si>
  <si>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</si>
  <si>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</si>
  <si>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</si>
  <si>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</si>
  <si>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</si>
  <si>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</si>
  <si>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</si>
  <si>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</si>
  <si>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</si>
  <si>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</si>
  <si>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</si>
  <si>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</si>
  <si>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</si>
  <si>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</si>
  <si>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</si>
  <si>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</si>
  <si>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</si>
  <si>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</si>
  <si>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</si>
  <si>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</si>
  <si>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</si>
  <si>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</si>
  <si>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</si>
  <si>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</si>
  <si>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</si>
  <si>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</si>
  <si>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</si>
  <si>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</si>
  <si>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</si>
  <si>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</si>
  <si>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</si>
  <si>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</si>
  <si>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</si>
  <si>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</si>
  <si>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</si>
  <si>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</si>
  <si>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</si>
  <si>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</si>
  <si>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</si>
  <si>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</si>
  <si>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</si>
  <si>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</si>
  <si>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</si>
  <si>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</si>
  <si>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</si>
  <si>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</si>
  <si>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</si>
  <si>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</si>
  <si>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</si>
  <si>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</si>
  <si>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</si>
  <si>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</si>
  <si>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</si>
  <si>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</si>
  <si>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</si>
  <si>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</si>
  <si>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</si>
  <si>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</si>
  <si>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</si>
  <si>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</si>
  <si>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</si>
  <si>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</si>
  <si>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</si>
  <si>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</si>
  <si>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</si>
  <si>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</si>
  <si>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</si>
  <si>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</si>
  <si>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</si>
  <si>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</si>
  <si>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</si>
  <si>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</si>
  <si>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</si>
  <si>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</si>
  <si>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</si>
  <si>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</si>
  <si>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</si>
  <si>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</si>
  <si>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</si>
  <si>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</si>
  <si>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</si>
  <si>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</si>
  <si>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</si>
  <si>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</si>
  <si>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</si>
  <si>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</si>
  <si>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</si>
  <si>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</si>
  <si>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</si>
  <si>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</si>
  <si>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</si>
  <si>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</si>
  <si>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</si>
  <si>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</si>
  <si>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</si>
  <si>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</si>
  <si>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</si>
  <si>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</si>
  <si>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</si>
  <si>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</si>
  <si>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</si>
  <si>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</si>
  <si>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</si>
  <si>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</si>
  <si>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</si>
  <si>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</si>
  <si>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</si>
  <si>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</si>
  <si>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</si>
  <si>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</si>
  <si>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</si>
  <si>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</si>
  <si>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</si>
  <si>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</si>
  <si>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</si>
  <si>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</si>
  <si>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</si>
  <si>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</si>
  <si>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</si>
  <si>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</si>
  <si>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</si>
  <si>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</si>
  <si>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</si>
  <si>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</si>
  <si>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</si>
  <si>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</si>
  <si>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</si>
  <si>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</si>
  <si>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</si>
  <si>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</si>
  <si>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</si>
  <si>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</si>
  <si>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</si>
  <si>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</si>
  <si>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</si>
  <si>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</si>
  <si>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</si>
  <si>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</si>
  <si>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</si>
  <si>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</si>
  <si>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</si>
  <si>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</si>
  <si>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</si>
  <si>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</si>
  <si>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</si>
  <si>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</si>
  <si>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</si>
  <si>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</si>
  <si>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</si>
  <si>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</si>
  <si>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</si>
  <si>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</si>
  <si>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</si>
  <si>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</si>
  <si>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</si>
  <si>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</si>
  <si>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</si>
  <si>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</si>
  <si>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</si>
  <si>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</si>
  <si>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</si>
  <si>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</si>
  <si>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</si>
  <si>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</si>
  <si>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</si>
  <si>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</si>
  <si>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</si>
  <si>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</si>
  <si>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</si>
  <si>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</si>
  <si>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</si>
  <si>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</si>
  <si>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</si>
  <si>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</si>
  <si>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</si>
  <si>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</si>
  <si>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</si>
  <si>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</si>
  <si>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</si>
  <si>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</si>
  <si>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</si>
  <si>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</si>
  <si>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</si>
  <si>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</si>
  <si>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</si>
  <si>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</si>
  <si>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</si>
  <si>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</si>
  <si>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</si>
  <si>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</si>
  <si>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</si>
  <si>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</si>
  <si>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</si>
  <si>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</si>
  <si>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</si>
  <si>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</si>
  <si>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</si>
  <si>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</si>
  <si>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</si>
  <si>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</si>
  <si>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</si>
  <si>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</si>
  <si>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</si>
  <si>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</si>
  <si>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</si>
  <si>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</si>
  <si>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</si>
  <si>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</si>
  <si>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</si>
  <si>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</si>
  <si>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</si>
  <si>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</si>
  <si>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</si>
  <si>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</si>
  <si>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</si>
  <si>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</si>
  <si>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</si>
  <si>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</si>
  <si>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</si>
  <si>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</si>
  <si>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</si>
  <si>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</si>
  <si>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</si>
  <si>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</si>
  <si>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</si>
  <si>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</si>
  <si>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</si>
  <si>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</si>
  <si>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</si>
  <si>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</si>
  <si>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</si>
  <si>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</si>
  <si>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</si>
  <si>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</si>
  <si>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</si>
  <si>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</si>
  <si>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</si>
  <si>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</si>
  <si>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</si>
  <si>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</si>
  <si>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</si>
  <si>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</si>
  <si>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</si>
  <si>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</si>
  <si>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</si>
  <si>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</si>
  <si>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</si>
  <si>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</si>
  <si>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</si>
  <si>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</si>
  <si>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</si>
  <si>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</si>
  <si>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</si>
  <si>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</si>
  <si>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</si>
  <si>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</si>
  <si>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</si>
  <si>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</si>
  <si>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</si>
  <si>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</si>
  <si>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</si>
  <si>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</si>
  <si>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</si>
  <si>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</si>
  <si>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</si>
  <si>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</si>
  <si>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</si>
  <si>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</si>
  <si>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</si>
  <si>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</si>
  <si>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</si>
  <si>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</si>
  <si>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</si>
  <si>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</si>
  <si>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</si>
  <si>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</si>
  <si>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</si>
  <si>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</si>
  <si>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</si>
  <si>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</si>
  <si>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</si>
  <si>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</si>
  <si>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</si>
  <si>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</si>
  <si>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PCM-20251002-00001707</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</si>
  <si>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</si>
  <si>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</si>
  <si>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</si>
  <si>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</si>
  <si>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</si>
  <si>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</si>
  <si>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</si>
  <si>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</si>
  <si>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</si>
  <si>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</si>
  <si>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</si>
  <si>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</si>
  <si>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</si>
  <si>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</si>
  <si>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</si>
  <si>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</si>
  <si>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</si>
  <si>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</si>
  <si>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</si>
  <si>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</si>
  <si>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</si>
  <si>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</si>
  <si>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</si>
  <si>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</si>
  <si>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</si>
  <si>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</si>
  <si>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</si>
  <si>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</si>
  <si>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</si>
  <si>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</si>
  <si>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</si>
  <si>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</si>
  <si>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</si>
  <si>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</si>
  <si>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</si>
  <si>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</si>
  <si>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</si>
  <si>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</si>
  <si>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</si>
  <si>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</si>
  <si>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</si>
  <si>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</si>
  <si>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</si>
  <si>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</si>
  <si>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</si>
  <si>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</si>
  <si>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</si>
  <si>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</si>
  <si>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</si>
  <si>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</si>
  <si>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</si>
  <si>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</si>
  <si>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</si>
  <si>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</si>
  <si>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</si>
  <si>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</si>
  <si>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</si>
  <si>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</si>
  <si>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</si>
  <si>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</si>
  <si>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</si>
  <si>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</si>
  <si>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</si>
  <si>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</si>
  <si>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</si>
  <si>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</si>
  <si>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</si>
  <si>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</si>
  <si>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</si>
  <si>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</si>
  <si>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</si>
  <si>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</si>
  <si>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</si>
  <si>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</si>
  <si>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</si>
  <si>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</si>
  <si>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</si>
  <si>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</si>
  <si>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</si>
  <si>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</si>
  <si>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</si>
  <si>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</si>
  <si>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</si>
  <si>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</si>
  <si>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</si>
  <si>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</si>
  <si>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</si>
  <si>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</si>
  <si>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</si>
  <si>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</si>
  <si>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</si>
  <si>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</si>
  <si>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</si>
  <si>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</si>
  <si>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jed2046</t>
  </si>
  <si>
    <t>EM team on the way need 10 Min</t>
  </si>
  <si>
    <t xml:space="preserve"> PCM-20251002-00001717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</si>
  <si>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</si>
  <si>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</si>
  <si>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</si>
  <si>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</si>
  <si>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</si>
  <si>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</si>
  <si>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</si>
  <si>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PCM-20251002-00001625</t>
  </si>
  <si>
    <t>Emergency</t>
  </si>
  <si>
    <t>EM Team on the way ETA: 40 Mins</t>
  </si>
  <si>
    <t>EM Team on the way ETA: 30 Mins</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</si>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</sst>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2">
    <sortCondition ref="H1:H6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1" totalsRowShown="0" headerRowDxfId="157" dataDxfId="156" headerRowBorderDxfId="154" tableBorderDxfId="155" totalsRowBorderDxfId="153">
  <autoFilter ref="A1:CJ3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2"/>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269.7591590277807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16.138175231484638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12191</v>
      </c>
      <c r="E4" s="65" t="s">
        <v>38964</v>
      </c>
      <c r="F4" s="66">
        <v>45932.695798611108</v>
      </c>
      <c r="G4" s="67">
        <f ca="1">IFERROR(NOW()-F4,"")</f>
        <v>1.1786342598497868E-2</v>
      </c>
      <c r="H4" s="68">
        <v>45932.682604166665</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45932.707584953707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45932.707584953707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45932.707584953707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45932.707584953707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45932.707584953707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45932.707584953707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45932.707584953707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45932.707584953707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45932.707584953707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45932.707584953707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45932.707584953707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45932.707584953707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45932.707584953707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45932.707584953707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45932.707584953707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45932.707584953707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45932.707584953707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45932.707584953707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45932.707584953707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45932.707584953707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45932.707584953707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45932.707584953707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45932.707584953707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45932.707584953707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45932.707584953707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45932.707584953707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45932.707584953707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45932.707584953707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45932.707584953707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45932.707584953707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45932.707584953707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45932.707584953707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45932.707584953707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45932.707584953707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45932.707584953707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45932.707584953707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45932.707584953707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45932.707584953707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45932.707584953707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45932.707584953707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45932.707584953707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45932.707584953707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45932.707584953707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45932.707584953707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45932.707584953707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45932.707584953707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45932.707584953707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45932.707584953707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45932.707584953707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45932.707584953707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45932.707584953707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45932.707584953707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45932.707584953707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45932.707584953707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45932.707584953707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45932.707584953707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45932.707584953707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45932.707584953707</v>
      </c>
      <c r="H62" s="68"/>
      <c r="I62" s="73" t="str">
        <f>IFERROR(VLOOKUP(D62,DB!A:F,6,0),"")</f>
        <v/>
      </c>
      <c r="J62" s="73" t="str">
        <f>IFERROR(VLOOKUP(D62,DB!A:G,7,0),"")</f>
        <v/>
      </c>
      <c r="K62" s="69"/>
      <c r="L62" s="70" t="str">
        <f>IFERROR(VLOOKUP(D62,DB!A:I,9,0),"")</f>
        <v/>
      </c>
    </row>
  </sheetData>
  <customSheetViews>
    <customSheetView guid="{F6042A99-DD27-4453-835D-0834D95730CC}" filter="1" showAutoFilter="1">
      <pageMargins left="0" right="0" top="0" bottom="0" header="0" footer="0"/>
      <autoFilter ref="B1:M1" xr:uid="{8984A519-721E-4BEC-9AFA-77585490A2F7}"/>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1"/>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241.05580254629604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125.98050162037543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107.70774699074536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25138</v>
      </c>
      <c r="E6" s="131" t="s">
        <v>38964</v>
      </c>
      <c r="F6" s="132"/>
      <c r="G6" s="133">
        <f ca="1">IFERROR(NOW()-F6,"-")</f>
        <v>45932.707584953707</v>
      </c>
      <c r="H6" s="132">
        <v>45932.6090625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45932.707584953707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45932.707584953707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45932.707584953707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45932.707584953707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45932.707584953707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45932.707584953707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45932.707584953707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45932.707584953707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45932.707584953707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45932.707584953707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45932.707584953707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45932.707584953707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45932.707584953707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45932.707584953707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45932.707584953707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45932.707584953707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45932.707584953707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45932.707584953707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45932.707584953707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45932.707584953707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45932.707584953707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45932.707584953707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45932.707584953707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45932.707584953707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45932.707584953707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45932.707584953707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45932.707584953707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45932.707584953707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45932.707584953707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45932.707584953707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45932.707584953707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45932.707584953707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45932.707584953707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45932.707584953707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45932.707584953707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45932.707584953707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45932.707584953707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45932.707584953707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45932.707584953707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45932.707584953707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45932.707584953707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45932.707584953707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45932.707584953707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45932.707584953707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45932.707584953707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45932.707584953707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45932.707584953707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45932.707584953707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45932.707584953707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45932.707584953707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45932.707584953707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45932.707584953707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45932.707584953707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45932.707584953707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45932.707584953707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45932.707584953707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45932.707584953707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45932.707584953707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45932.707584953707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45932.707584953707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45932.707584953707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45932.707584953707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45932.707584953707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45932.707584953707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45932.707584953707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45932.707584953707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45932.707584953707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45932.707584953707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45932.707584953707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45932.707584953707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45932.707584953707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45932.707584953707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45932.707584953707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45932.707584953707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45932.707584953707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45932.707584953707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45932.707584953707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45932.707584953707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45932.707584953707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45932.707584953707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45932.707584953707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45932.707584953707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45932.707584953707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45932.707584953707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45932.707584953707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45932.707584953707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45932.707584953707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45932.707584953707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45932.707584953707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45932.707584953707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45932.707584953707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45932.707584953707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45932.707584953707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45932.707584953707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45932.707584953707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45932.707584953707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45932.707584953707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45932.707584953707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45932.707584953707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45932.707584953707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45932.707584953707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45932.707584953707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45932.707584953707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45932.707584953707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45932.707584953707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45932.707584953707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45932.707584953707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45932.707584953707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45932.707584953707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45932.707584953707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45932.707584953707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45932.707584953707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45932.707584953707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45932.707584953707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45932.707584953707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45932.707584953707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45932.707584953707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45932.707584953707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45932.707584953707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45932.707584953707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45932.707584953707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45932.707584953707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45932.707584953707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45932.707584953707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45932.707584953707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45932.707584953707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45932.707584953707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45932.707584953707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45932.707584953707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45932.707584953707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45932.707584953707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45932.707584953707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45932.707584953707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45932.707584953707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45932.707584953707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45932.707584953707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45932.707584953707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45932.707584953707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45932.707584953707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45932.707584953707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45932.707584953707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45932.707584953707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45932.707584953707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45932.707584953707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45932.707584953707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45932.707584953707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45932.707584953707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45932.707584953707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45932.707584953707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45932.707584953707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45932.707584953707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45932.707584953707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45932.707584953707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45932.707584953707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45932.707584953707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45932.707584953707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45932.707584953707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45932.707584953707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45932.707584953707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45932.707584953707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45932.707584953707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45932.707584953707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45932.707584953707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45932.707584953707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45932.707584953707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45932.707584953707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45932.707584953707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45932.707584953707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45932.707584953707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45932.707584953707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45932.707584953707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45932.707584953707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45932.707584953707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45932.707584953707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45932.707584953707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45932.707584953707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45932.707584953707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45932.707584953707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45932.707584953707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45932.707584953707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45932.707584953707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45932.707584953707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45932.707584953707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45932.707584953707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45932.707584953707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45932.707584953707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45932.707584953707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45932.707584953707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45932.707584953707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45932.707584953707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45932.707584953707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45932.707584953707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45932.707584953707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45932.707584953707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45932.707584953707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45932.707584953707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45932.707584953707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45932.707584953707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45932.707584953707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45932.707584953707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45932.707584953707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45932.707584953707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45932.707584953707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45932.707584953707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45932.707584953707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45932.707584953707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45932.707584953707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45932.707584953707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45932.707584953707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45932.707584953707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45932.707584953707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45932.707584953707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45932.707584953707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45932.707584953707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45932.707584953707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45932.707584953707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45932.707584953707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45932.707584953707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45932.707584953707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45932.707584953707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45932.707584953707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45932.707584953707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45932.707584953707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45932.707584953707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45932.707584953707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45932.707584953707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45932.707584953707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45932.707584953707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45932.707584953707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45932.707584953707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45932.707584953707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45932.707584953707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45932.707584953707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45932.707584953707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45932.707584953707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45932.707584953707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45932.707584953707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45932.707584953707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45932.707584953707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45932.707584953707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45932.707584953707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45932.707584953707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45932.707584953707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45932.707584953707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45932.707584953707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45932.707584953707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45932.707584953707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45932.707584953707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45932.707584953707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45932.707584953707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45932.707584953707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45932.707584953707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45932.707584953707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45932.707584953707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45932.707584953707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45932.707584953707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45932.707584953707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45932.707584953707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45932.707584953707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45932.707584953707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45932.707584953707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45932.707584953707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45932.707584953707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45932.707584953707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45932.707584953707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45932.707584953707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45932.707584953707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45932.707584953707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45932.707584953707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45932.707584953707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45932.707584953707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45932.707584953707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45932.707584953707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45932.707584953707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45932.707584953707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45932.707584953707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45932.707584953707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45932.707584953707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45932.707584953707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45932.707584953707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45932.707584953707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45932.707584953707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45932.707584953707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45932.707584953707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45932.707584953707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45932.707584953707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45932.707584953707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45932.707584953707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45932.707584953707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45932.707584953707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45932.707584953707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45932.707584953707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45932.707584953707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45932.707584953707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45932.707584953707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45932.707584953707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45932.707584953707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45932.707584953707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45932.707584953707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45932.707584953707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45932.707584953707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45932.707584953707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45932.707584953707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45932.707584953707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45932.707584953707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45932.707584953707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45932.707584953707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45932.707584953707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45932.707584953707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45932.707584953707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45932.707584953707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45932.707584953707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45932.707584953707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45932.707584953707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45932.707584953707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45932.707584953707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45932.707584953707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45932.707584953707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45932.707584953707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45932.707584953707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45932.707584953707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45932.707584953707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45932.707584953707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45932.707584953707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45932.707584953707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45932.707584953707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45932.707584953707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45932.707584953707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45932.707584953707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45932.707584953707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45932.707584953707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45932.707584953707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45932.707584953707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45932.707584953707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45932.707584953707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45932.707584953707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45932.707584953707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45932.707584953707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45932.707584953707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45932.707584953707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45932.707584953707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45932.707584953707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45932.707584953707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45932.707584953707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45932.707584953707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sheetData>
  <dataValidations count="2">
    <dataValidation allowBlank="1" showInputMessage="1" showErrorMessage="1" sqref="E1" xr:uid="{4D935161-CDD3-4592-B877-3FB59C99E142}"/>
    <dataValidation type="list" allowBlank="1" showInputMessage="1" showErrorMessage="1" sqref="E3:E3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45932.707584953707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45932.707584953707</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45932.707584953707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45932.707584953707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45932.707584953707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45932.707584953707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45932.707584953707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45932.707584953707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45932.707584953707</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45932.707584953707</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45932.707584953707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45932.707584953707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45932.707584953707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45932.707584953707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45932.707584953707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45932.707584953707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45932.707584953707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45932.707584953707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45932.707584953707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45932.707584953707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45932.707584953707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45932.707584953707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45932.707584953707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45932.707584953707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45932.707584953707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45932.707584953707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45932.707584953707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45932.707584953707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45932.707584953707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45932.707584953707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45932.707584953707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45932.707584953707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45932.707584953707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45932.707584953707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45932.707584953707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45932.707584953707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45932.707584953707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45932.707584953707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45932.707584953707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45932.707584953707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45932.707584953707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45932.707584953707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45932.707584953707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45932.707584953707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45932.707584953707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45932.707584953707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45932.707584953707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45932.707584953707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45932.707584953707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45932.707584953707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45932.707584953707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45932.707584953707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45932.707584953707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45932.707584953707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45932.707584953707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45932.707584953707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45932.707584953707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45932.707584953707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45932.707584953707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45932.707584953707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45932.707584953707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45932.707584953707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45932.707584953707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45932.707584953707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45932.707584953707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45932.707584953707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45932.707584953707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45932.707584953707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45932.707584953707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45932.707584953707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45932.707584953707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45932.707584953707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45932.707584953707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45932.707584953707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45932.707584953707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45932.707584953707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45932.707584953707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45932.707584953707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45932.707584953707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45932.707584953707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45932.707584953707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45932.707584953707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45932.707584953707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45932.707584953707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45932.707584953707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45932.707584953707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45932.707584953707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45932.707584953707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45932.707584953707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45932.707584953707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45932.707584953707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45932.707584953707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45932.707584953707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45932.707584953707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45932.707584953707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45932.707584953707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45932.707584953707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45932.707584953707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45932.707584953707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45932.707584953707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45932.707584953707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45932.707584953707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45932.707584953707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45932.707584953707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45932.707584953707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45932.707584953707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45932.707584953707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45932.707584953707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45932.707584953707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45932.707584953707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45932.707584953707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45932.707584953707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45932.707584953707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45932.707584953707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45932.707584953707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45932.707584953707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45932.707584953707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45932.707584953707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45932.707584953707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45932.707584953707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45932.707584953707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45932.707584953707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45932.707584953707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45932.707584953707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45932.707584953707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45932.707584953707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45932.707584953707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45932.707584953707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45932.707584953707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45932.707584953707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45932.707584953707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45932.707584953707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45932.707584953707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45932.707584953707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45932.707584953707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45932.707584953707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45932.707584953707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45932.707584953707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45932.707584953707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45932.707584953707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45932.707584953707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45932.707584953707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45932.707584953707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45932.707584953707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45932.707584953707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45932.707584953707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45932.707584953707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45932.707584953707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45932.707584953707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45932.707584953707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45932.707584953707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45932.707584953707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45932.707584953707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45932.707584953707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45932.707584953707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45932.707584953707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45932.707584953707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45932.707584953707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45932.707584953707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45932.707584953707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45932.707584953707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45932.707584953707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45932.707584953707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45932.707584953707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45932.707584953707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45932.707584953707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45932.707584953707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45932.707584953707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45932.707584953707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45932.707584953707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45932.707584953707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45932.707584953707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45932.707584953707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45932.707584953707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45932.707584953707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45932.707584953707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45932.707584953707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45932.707584953707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45932.707584953707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45932.707584953707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45932.707584953707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45932.707584953707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45932.707584953707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45932.707584953707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45932.707584953707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45932.707584953707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45932.707584953707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45932.707584953707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45932.707584953707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45932.707584953707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45932.707584953707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45932.707584953707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45932.707584953707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45932.707584953707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45932.707584953707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45932.707584953707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45932.707584953707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45932.707584953707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45932.707584953707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45932.707584953707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45932.707584953707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45932.707584953707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45932.707584953707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45932.707584953707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45932.707584953707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45932.707584953707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45932.707584953707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45932.707584953707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45932.707584953707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45932.707584953707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45932.707584953707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45932.707584953707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45932.707584953707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45932.707584953707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45932.707584953707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45932.707584953707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45932.707584953707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45932.707584953707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45932.707584953707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45932.707584953707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45932.707584953707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45932.707584953707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45932.707584953707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45932.707584953707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45932.707584953707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45932.707584953707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45932.707584953707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45932.707584953707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45932.707584953707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45932.707584953707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45932.707584953707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45932.707584953707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45932.707584953707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45932.707584953707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45932.707584953707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45932.707584953707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45932.707584953707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45932.707584953707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45932.707584953707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45932.707584953707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45932.707584953707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45932.707584953707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45932.707584953707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45932.707584953707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45932.707584953707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45932.707584953707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45932.707584953707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45932.707584953707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45932.707584953707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45932.707584953707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45932.707584953707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45932.707584953707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45932.707584953707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45932.707584953707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45932.707584953707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45932.707584953707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45932.707584953707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45932.707584953707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45932.707584953707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45932.707584953707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45932.707584953707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45932.707584953707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45932.707584953707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45932.707584953707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45932.707584953707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45932.707584953707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45932.707584953707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45932.707584953707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45932.707584953707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45932.707584953707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45932.707584953707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45932.707584953707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45932.707584953707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45932.707584953707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45932.707584953707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45932.707584953707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45932.707584953707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45932.707584953707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45932.707584953707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45932.707584953707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45932.707584953707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45932.707584953707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45932.707584953707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45932.707584953707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45932.707584953707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45932.707584953707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45932.707584953707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45932.707584953707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45932.707584953707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45932.707584953707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45932.707584953707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45932.707584953707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45932.707584953707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45932.707584953707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45932.707584953707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45932.707584953707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45932.707584953707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45932.707584953707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45932.707584953707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45932.707584953707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45932.707584953707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45932.707584953707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45932.707584953707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45932.707584953707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45932.707584953707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45932.707584953707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45932.707584953707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45932.707584953707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45932.707584953707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45932.707584953707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45932.707584953707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45932.707584953707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45932.707584953707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45932.707584953707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45932.707584953707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45932.707584953707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45932.707584953707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45932.707584953707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45932.707584953707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45932.707584953707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45932.707584953707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45932.707584953707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45932.707584953707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45932.707584953707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45932.707584953707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45932.707584953707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45932.707584953707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45932.707584953707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45932.707584953707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45932.707584953707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45932.707584953707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45932.707584953707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45932.707584953707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45932.707584953707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45932.707584953707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45932.707584953707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45932.707584953707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45932.707584953707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45932.707584953707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45932.707584953707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45932.707584953707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45932.707584953707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45932.707584953707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45932.707584953707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45932.707584953707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45932.707584953707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45932.707584953707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45932.707584953707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45932.707584953707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45932.707584953707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45932.707584953707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45932.707584953707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45932.707584953707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45932.707584953707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45932.707584953707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45932.707584953707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45932.707584953707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45932.707584953707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45932.707584953707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45932.707584953707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45932.707584953707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45932.707584953707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45932.707584953707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45932.707584953707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45932.707584953707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45932.707584953707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45932.707584953707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45932.707584953707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45932.707584953707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45932.707584953707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45932.707584953707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45932.707584953707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45932.707584953707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45932.707584953707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45932.707584953707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45932.707584953707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45932.707584953707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45932.707584953707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45932.707584953707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45932.707584953707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45932.707584953707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45932.707584953707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45932.707584953707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45932.707584953707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45932.707584953707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45932.707584953707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45932.707584953707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45932.707584953707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45932.707584953707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45932.707584953707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45932.707584953707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45932.707584953707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45932.707584953707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45932.707584953707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45932.707584953707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45932.707584953707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45932.707584953707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45932.707584953707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45932.707584953707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45932.707584953707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45932.707584953707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45932.707584953707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45932.707584953707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45932.707584953707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45932.707584953707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45932.707584953707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45932.707584953707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45932.707584953707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45932.707584953707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45932.707584953707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45932.707584953707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45932.707584953707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45932.707584953707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45932.707584953707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45932.707584953707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45932.707584953707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45932.707584953707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45932.707584953707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45932.707584953707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45932.707584953707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45932.707584953707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45932.707584953707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45932.707584953707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45932.707584953707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45932.707584953707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45932.707584953707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45932.707584953707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45932.707584953707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45932.707584953707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45932.707584953707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45932.707584953707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45932.707584953707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45932.707584953707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45932.707584953707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45932.707584953707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45932.707584953707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45932.707584953707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45932.707584953707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45932.707584953707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45932.707584953707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45932.707584953707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45932.707584953707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45932.707584953707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45932.707584953707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45932.707584953707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45932.707584953707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45932.707584953707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45932.707584953707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45932.707584953707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45932.707584953707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45932.707584953707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45932.707584953707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45932.707584953707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45932.707584953707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45932.707584953707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45932.707584953707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45932.707584953707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45932.707584953707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45932.707584953707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45932.707584953707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45932.707584953707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45932.707584953707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45932.707584953707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45932.707584953707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45932.707584953707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45932.707584953707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45932.707584953707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45932.707584953707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45932.707584953707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45932.707584953707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45932.707584953707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45932.707584953707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45932.707584953707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45932.707584953707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45932.707584953707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45932.707584953707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45932.707584953707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45932.707584953707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45932.707584953707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45932.707584953707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45932.707584953707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45932.707584953707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45932.707584953707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45932.707584953707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45932.707584953707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45932.707584953707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45932.707584953707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45932.707584953707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45932.707584953707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45932.707584953707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45932.707584953707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45932.707584953707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45932.707584953707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45932.707584953707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45932.707584953707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45932.707584953707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45932.707584953707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45932.707584953707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45932.707584953707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45932.707584953707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45932.707584953707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45932.707584953707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45932.707584953707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45932.707584953707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45932.707584953707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45932.707584953707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45932.707584953707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45932.707584953707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45932.707584953707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45932.707584953707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45932.707584953707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45932.707584953707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45932.707584953707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45932.707584953707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45932.707584953707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45932.707584953707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45932.707584953707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45932.707584953707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45932.707584953707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45932.707584953707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45932.707584953707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45932.707584953707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45932.707584953707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45932.707584953707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45932.707584953707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45932.707584953707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45932.707584953707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45932.707584953707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45932.707584953707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45932.707584953707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45932.707584953707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45932.707584953707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45932.707584953707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45932.707584953707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45932.707584953707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45932.707584953707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45932.707584953707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45932.707584953707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45932.707584953707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45932.707584953707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45932.707584953707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45932.707584953707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45932.707584953707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45932.707584953707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45932.707584953707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45932.707584953707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45932.707584953707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45932.707584953707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45932.707584953707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45932.707584953707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45932.707584953707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45932.707584953707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45932.707584953707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45932.707584953707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45932.707584953707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45932.707584953707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45932.707584953707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45932.707584953707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45932.707584953707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45932.707584953707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45932.707584953707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45932.707584953707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45932.707584953707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45932.707584953707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45932.707584953707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45932.707584953707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45932.707584953707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45932.707584953707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45932.707584953707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45932.707584953707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45932.707584953707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45932.707584953707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45932.707584953707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45932.707584953707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45932.707584953707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45932.707584953707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45932.707584953707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45932.707584953707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45932.707584953707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45932.707584953707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45932.707584953707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45932.707584953707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45932.707584953707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45932.707584953707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45932.707584953707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45932.707584953707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45932.707584953707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45932.707584953707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45932.707584953707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45932.707584953707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45932.707584953707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45932.707584953707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45932.707584953707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45932.707584953707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45932.707584953707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45932.707584953707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45932.707584953707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45932.707584953707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45932.707584953707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45932.707584953707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45932.707584953707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45932.707584953707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45932.707584953707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45932.707584953707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45932.707584953707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45932.707584953707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45932.707584953707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45932.707584953707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45932.707584953707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45932.707584953707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45932.707584953707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45932.707584953707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45932.707584953707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45932.707584953707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45932.707584953707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45932.707584953707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45932.707584953707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45932.707584953707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45932.707584953707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45932.707584953707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45932.707584953707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45932.707584953707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45932.707584953707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45932.707584953707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45932.707584953707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45932.707584953707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45932.707584953707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45932.707584953707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45932.707584953707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45932.707584953707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45932.707584953707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45932.707584953707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45932.707584953707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45932.707584953707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45932.707584953707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45932.707584953707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45932.707584953707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45932.707584953707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45932.707584953707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45932.707584953707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45932.707584953707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45932.707584953707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45932.707584953707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45932.707584953707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45932.707584953707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45932.707584953707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45932.707584953707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45932.707584953707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45932.707584953707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45932.707584953707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45932.707584953707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45932.707584953707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45932.707584953707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45932.707584953707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45932.707584953707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45932.707584953707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45932.707584953707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45932.707584953707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45932.707584953707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45932.707584953707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45932.707584953707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45932.707584953707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45932.707584953707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45932.707584953707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45932.707584953707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45932.707584953707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45932.707584953707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45932.707584953707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45932.707584953707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45932.707584953707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45932.707584953707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45932.707584953707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45932.707584953707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45932.707584953707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45932.707584953707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45932.707584953707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45932.707584953707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45932.707584953707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45932.707584953707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45932.707584953707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45932.707584953707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45932.707584953707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45932.707584953707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45932.707584953707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45932.707584953707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45932.707584953707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45932.707584953707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45932.707584953707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45932.707584953707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45932.707584953707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45932.707584953707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45932.707584953707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45932.707584953707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45932.707584953707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45932.707584953707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45932.707584953707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45932.707584953707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45932.707584953707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45932.707584953707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45932.707584953707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45932.707584953707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45932.707584953707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45932.707584953707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45932.707584953707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45932.707584953707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45932.707584953707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45932.707584953707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45932.707584953707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45932.707584953707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45932.707584953707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45932.707584953707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45932.707584953707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45932.707584953707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45932.707584953707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45932.707584953707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45932.707584953707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45932.707584953707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45932.707584953707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45932.707584953707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45932.707584953707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45932.707584953707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45932.707584953707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45932.707584953707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45932.707584953707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45932.707584953707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45932.707584953707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45932.707584953707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45932.707584953707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45932.707584953707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45932.707584953707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45932.707584953707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45932.707584953707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45932.707584953707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45932.707584953707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45932.707584953707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45932.707584953707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45932.707584953707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45932.707584953707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45932.707584953707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45932.707584953707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45932.707584953707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45932.707584953707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45932.707584953707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45932.707584953707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45932.707584953707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45932.707584953707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45932.707584953707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45932.707584953707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45932.707584953707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45932.707584953707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45932.707584953707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45932.707584953707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45932.707584953707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45932.707584953707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45932.707584953707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45932.707584953707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45932.707584953707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45932.707584953707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45932.707584953707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45932.707584953707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45932.707584953707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45932.707584953707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45932.707584953707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45932.707584953707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45932.707584953707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45932.707584953707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45932.707584953707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45932.707584953707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45932.707584953707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45932.707584953707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45932.707584953707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45932.707584953707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45932.707584953707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45932.707584953707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45932.707584953707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45932.707584953707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45932.707584953707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45932.707584953707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45932.707584953707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45932.707584953707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45932.707584953707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45932.707584953707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45932.707584953707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45932.707584953707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45932.707584953707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45932.707584953707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45932.707584953707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45932.707584953707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45932.707584953707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45932.707584953707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45932.707584953707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45932.707584953707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45932.707584953707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45932.707584953707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45932.707584953707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45932.707584953707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45932.707584953707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45932.707584953707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45932.707584953707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45932.707584953707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45932.707584953707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45932.707584953707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45932.707584953707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45932.707584953707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45932.707584953707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45932.707584953707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45932.707584953707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45932.707584953707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45932.707584953707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45932.707584953707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45932.707584953707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45932.707584953707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45932.707584953707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45932.707584953707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45932.707584953707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45932.707584953707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45932.707584953707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45932.707584953707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45932.707584953707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45932.707584953707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45932.707584953707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45932.707584953707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45932.707584953707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45932.707584953707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45932.707584953707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45932.707584953707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45932.707584953707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45932.707584953707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45932.707584953707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45932.707584953707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45932.707584953707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45932.707584953707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45932.707584953707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45932.707584953707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45932.707584953707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45932.707584953707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45932.707584953707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45932.707584953707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45932.707584953707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45932.707584953707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45932.707584953707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45932.707584953707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45932.707584953707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45932.707584953707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45932.707584953707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45932.707584953707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45932.707584953707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45932.707584953707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45932.707584953707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45932.707584953707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45932.707584953707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45932.707584953707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45932.707584953707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45932.707584953707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45932.707584953707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45932.707584953707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45932.707584953707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45932.707584953707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45932.707584953707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45932.707584953707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45932.707584953707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45932.707584953707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45932.707584953707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45932.707584953707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45932.707584953707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45932.707584953707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45932.707584953707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45932.707584953707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45932.707584953707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45932.707584953707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45932.707584953707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45932.707584953707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45932.707584953707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45932.707584953707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45932.707584953707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45932.707584953707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45932.707584953707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45932.707584953707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45932.707584953707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45932.707584953707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45932.707584953707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45932.707584953707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45932.707584953707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45932.707584953707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45932.707584953707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45932.707584953707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45932.707584953707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45932.707584953707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45932.707584953707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45932.707584953707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45932.707584953707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45932.707584953707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45932.707584953707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45932.707584953707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45932.707584953707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45932.707584953707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45932.707584953707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45932.707584953707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45932.707584953707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45932.707584953707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45932.707584953707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45932.707584953707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45932.707584953707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45932.707584953707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45932.707584953707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45932.707584953707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45932.707584953707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45932.707584953707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45932.707584953707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45932.707584953707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45932.707584953707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45932.707584953707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45932.707584953707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45932.707584953707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45932.707584953707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45932.707584953707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45932.707584953707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45932.707584953707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45932.707584953707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45932.707584953707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45932.707584953707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45932.707584953707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45932.707584953707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45932.707584953707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45932.707584953707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45932.707584953707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45932.707584953707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45932.707584953707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45932.707584953707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45932.707584953707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45932.707584953707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45932.707584953707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45932.707584953707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45932.707584953707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45932.707584953707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45932.707584953707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45932.707584953707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45932.707584953707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45932.707584953707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45932.707584953707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45932.707584953707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45932.707584953707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45932.707584953707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45932.707584953707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45932.707584953707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45932.707584953707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45932.707584953707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45932.707584953707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45932.707584953707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45932.707584953707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45932.707584953707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45932.707584953707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45932.707584953707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45932.707584953707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45932.707584953707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45932.707584953707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45932.707584953707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45932.707584953707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45932.707584953707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45932.707584953707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45932.707584953707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45932.707584953707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45932.707584953707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45932.707584953707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45932.707584953707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45932.707584953707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45932.707584953707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45932.707584953707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45932.707584953707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45932.707584953707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45932.707584953707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45932.707584953707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45932.707584953707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45932.707584953707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45932.707584953707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45932.707584953707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45932.707584953707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45932.707584953707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45932.707584953707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45932.707584953707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45932.707584953707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45932.707584953707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45932.707584953707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45932.707584953707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45932.707584953707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45932.707584953707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45932.707584953707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45932.707584953707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45932.707584953707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45932.707584953707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45932.707584953707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45932.707584953707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45932.707584953707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45932.707584953707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45932.707584953707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45932.707584953707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45932.707584953707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45932.707584953707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45932.707584953707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45932.707584953707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45932.707584953707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45932.707584953707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45932.707584953707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45932.707584953707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45932.707584953707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45932.707584953707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45932.707584953707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45932.707584953707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45932.707584953707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45932.707584953707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45932.707584953707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45932.707584953707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45932.707584953707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45932.707584953707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45932.707584953707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45932.707584953707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45932.707584953707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45932.707584953707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45932.707584953707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45932.707584953707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45932.707584953707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45932.707584953707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45932.707584953707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45932.707584953707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45932.707584953707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45932.707584953707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45932.707584953707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45932.707584953707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45932.707584953707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45932.707584953707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45932.707584953707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45932.707584953707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45932.707584953707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45932.707584953707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45932.707584953707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45932.707584953707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45932.707584953707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45932.707584953707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45932.707584953707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45932.707584953707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45932.707584953707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45932.707584953707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45932.707584953707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45932.707584953707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45932.707584953707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45932.707584953707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45932.707584953707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45932.707584953707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45932.707584953707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45932.707584953707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45932.707584953707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45932.707584953707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45932.707584953707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45932.707584953707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45932.707584953707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45932.707584953707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45932.707584953707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45932.707584953707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45932.707584953707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45932.707584953707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45932.707584953707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45932.707584953707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45932.707584953707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45932.707584953707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45932.707584953707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45932.707584953707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45932.707584953707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45932.707584953707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45932.707584953707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45932.707584953707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45932.707584953707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45932.707584953707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45932.707584953707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45932.707584953707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45932.707584953707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45932.707584953707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45932.707584953707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45932.707584953707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45932.707584953707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45932.707584953707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45932.707584953707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45932.707584953707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45932.707584953707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45932.707584953707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45932.707584953707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45932.707584953707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45932.707584953707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45932.707584953707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45932.707584953707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45932.707584953707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45932.707584953707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45932.707584953707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45932.707584953707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45932.707584953707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45932.707584953707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45932.707584953707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45932.707584953707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45932.707584953707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45932.707584953707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45932.707584953707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45932.707584953707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45932.707584953707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45932.707584953707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45932.707584953707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45932.707584953707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45932.707584953707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45932.707584953707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45932.707584953707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45932.707584953707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45932.707584953707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45932.707584953707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45932.707584953707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45932.707584953707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45932.707584953707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45932.707584953707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45932.707584953707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45932.707584953707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45932.707584953707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45932.707584953707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45932.707584953707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45932.707584953707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45932.707584953707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45932.707584953707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45932.707584953707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45932.707584953707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45932.707584953707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45932.707584953707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45932.707584953707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45932.707584953707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45932.707584953707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45932.707584953707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45932.707584953707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45932.707584953707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45932.707584953707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45932.707584953707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45932.707584953707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45932.707584953707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45932.707584953707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45932.707584953707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45932.707584953707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45932.707584953707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45932.707584953707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45932.707584953707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45932.707584953707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45932.707584953707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45932.707584953707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45932.707584953707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45932.707584953707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45932.707584953707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45932.707584953707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45932.707584953707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45932.707584953707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45932.707584953707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45932.707584953707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45932.707584953707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45932.707584953707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45932.707584953707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45932.707584953707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45932.707584953707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45932.707584953707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45932.707584953707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45932.707584953707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45932.707584953707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45932.707584953707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45932.707584953707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45932.707584953707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45932.707584953707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45932.707584953707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45932.707584953707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45932.707584953707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45932.707584953707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45932.707584953707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45932.707584953707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45932.707584953707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45932.707584953707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45932.707584953707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45932.707584953707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45932.707584953707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45932.707584953707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45932.707584953707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45932.707584953707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45932.707584953707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45932.707584953707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45932.707584953707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45932.707584953707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45932.707584953707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45932.707584953707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45932.707584953707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45932.707584953707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45932.707584953707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45932.707584953707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45932.707584953707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45932.707584953707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45932.707584953707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45932.707584953707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45932.707584953707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45932.707584953707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45932.707584953707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45932.707584953707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45932.707584953707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45932.707584953707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45932.707584953707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45932.707584953707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45932.707584953707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45932.707584953707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45932.707584953707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45932.707584953707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45932.707584953707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45932.707584953707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45932.707584953707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45932.707584953707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45932.707584953707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45932.707584953707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45932.707584953707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45932.707584953707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45932.707584953707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45932.707584953707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45932.707584953707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45932.707584953707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45932.707584953707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45932.707584953707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45932.707584953707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45932.707584953707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45932.707584953707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45932.707584953707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45932.707584953707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45932.707584953707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45932.707584953707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45932.707584953707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45932.707584953707</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C12" sqref="C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229.22686736111064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1.817307175930182</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39064</v>
      </c>
      <c r="E4" s="112" t="s">
        <v>38964</v>
      </c>
      <c r="F4" s="113"/>
      <c r="G4" s="114">
        <f ca="1">IFERROR(NOW()-F4,"")</f>
        <v>45932.707584953707</v>
      </c>
      <c r="H4" s="113">
        <v>45932.628425925926</v>
      </c>
      <c r="I4" s="110" t="str">
        <f>IFERROR(VLOOKUP(D4,DB!A:F,6,0),"")</f>
        <v>SCECO</v>
      </c>
      <c r="J4" s="110" t="str">
        <f>IFERROR(VLOOKUP(D4,DB!A:G,7,0),"")</f>
        <v>Dead</v>
      </c>
      <c r="K4" s="115" t="s">
        <v>39065</v>
      </c>
      <c r="L4" s="107" t="str">
        <f>IFERROR(VLOOKUP(D4,DB!A:I,9,0),"")</f>
        <v>Latis</v>
      </c>
    </row>
    <row r="5" spans="1:16" ht="15" customHeight="1">
      <c r="A5" s="110" t="s">
        <v>39066</v>
      </c>
      <c r="B5" s="110" t="str">
        <f>IFERROR(VLOOKUP(D5,DB!A:K,11,0),"")</f>
        <v>R4</v>
      </c>
      <c r="C5" s="111">
        <v>3</v>
      </c>
      <c r="D5" s="107" t="s">
        <v>36308</v>
      </c>
      <c r="E5" s="112" t="s">
        <v>38964</v>
      </c>
      <c r="F5" s="113">
        <v>45932.696817129632</v>
      </c>
      <c r="G5" s="114">
        <f ca="1">IFERROR(NOW()-F5,"")</f>
        <v>1.0767824074719101E-2</v>
      </c>
      <c r="H5" s="113">
        <v>45932.689664351848</v>
      </c>
      <c r="I5" s="110" t="str">
        <f>IFERROR(VLOOKUP(D5,DB!A:F,6,0),"")</f>
        <v>Generator-SG</v>
      </c>
      <c r="J5" s="110" t="str">
        <f>IFERROR(VLOOKUP(D5,DB!A:G,7,0),"")</f>
        <v>Dead</v>
      </c>
      <c r="K5" s="115" t="s">
        <v>39067</v>
      </c>
      <c r="L5" s="107" t="str">
        <f>IFERROR(VLOOKUP(D5,DB!A:I,9,0),"")</f>
        <v>Latis</v>
      </c>
    </row>
    <row r="6" spans="1:16" ht="15" customHeight="1">
      <c r="A6" s="110"/>
      <c r="B6" s="110" t="str">
        <f>IFERROR(VLOOKUP(#REF!,DB!A:K,11,0),"")</f>
        <v/>
      </c>
      <c r="C6" s="111"/>
      <c r="D6" s="107"/>
      <c r="E6" s="112"/>
      <c r="F6" s="113"/>
      <c r="G6" s="114">
        <f ca="1">IFERROR(NOW()-F6,"")</f>
        <v>45932.707584953707</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1"/>
      <c r="E7" s="112"/>
      <c r="F7" s="113"/>
      <c r="G7" s="114">
        <f ca="1">IFERROR(NOW()-F7,"")</f>
        <v>45932.707584953707</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45932.707584953707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45932.707584953707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45932.707584953707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45932.707584953707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45932.707584953707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45932.707584953707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45932.707584953707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45932.707584953707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45932.707584953707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45932.707584953707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45932.707584953707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45932.707584953707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45932.707584953707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45932.707584953707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45932.707584953707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45932.707584953707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45932.707584953707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45932.707584953707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45932.707584953707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45932.707584953707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45932.707584953707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45932.707584953707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45932.707584953707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45932.707584953707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45932.707584953707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45932.707584953707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45932.707584953707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45932.707584953707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45932.707584953707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45932.707584953707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45932.707584953707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45932.707584953707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45932.707584953707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45932.707584953707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45932.707584953707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45932.707584953707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45932.707584953707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45932.707584953707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45932.707584953707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45932.707584953707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45932.707584953707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45932.707584953707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45932.707584953707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45932.707584953707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45932.707584953707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45932.707584953707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45932.707584953707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45932.707584953707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45932.707584953707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45932.707584953707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45932.707584953707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45932.707584953707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45932.707584953707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45932.707584953707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45932.707584953707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45932.707584953707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45932.707584953707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45932.707584953707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45932.707584953707</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40.875524768518517</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38967</v>
      </c>
      <c r="F3" s="38">
        <v>45926.188877314817</v>
      </c>
      <c r="G3" s="39">
        <f ca="1">IFERROR(NOW()-F3,"-")</f>
        <v>6.5187076388901914</v>
      </c>
      <c r="H3" s="38">
        <v>45926.158159722225</v>
      </c>
      <c r="I3" s="37" t="str">
        <f>IFERROR(VLOOKUP(D3,DB!A:F,6,0),"")</f>
        <v>SCECO</v>
      </c>
      <c r="J3" s="37" t="str">
        <f>IFERROR(VLOOKUP(D3,DB!A:G,7,0),"")</f>
        <v>Good</v>
      </c>
      <c r="K3" s="37" t="s">
        <v>39071</v>
      </c>
      <c r="L3" s="37" t="str">
        <f>IFERROR(VLOOKUP(D3,DB!A:I,9,0),"")</f>
        <v>Latis</v>
      </c>
      <c r="M3" s="136"/>
    </row>
    <row r="4" spans="1:13" ht="30.75">
      <c r="A4" s="37" t="s">
        <v>39072</v>
      </c>
      <c r="B4" s="37" t="str">
        <f>IFERROR(VLOOKUP(D4,DB!A:K,11,0),"")</f>
        <v>R5</v>
      </c>
      <c r="C4" s="37">
        <v>1</v>
      </c>
      <c r="D4" s="37" t="s">
        <v>31970</v>
      </c>
      <c r="E4" s="37" t="s">
        <v>38964</v>
      </c>
      <c r="F4" s="38">
        <v>45932.381701388891</v>
      </c>
      <c r="G4" s="39">
        <f ca="1">IFERROR(NOW()-F4,"-")</f>
        <v>0.3258835648157401</v>
      </c>
      <c r="H4" s="38">
        <v>45932.37128472222</v>
      </c>
      <c r="I4" s="37" t="str">
        <f>IFERROR(VLOOKUP(D4,DB!A:F,6,0),"")</f>
        <v>SCECO</v>
      </c>
      <c r="J4" s="37" t="str">
        <f>IFERROR(VLOOKUP(D4,DB!A:G,7,0),"")</f>
        <v>No BB Design</v>
      </c>
      <c r="K4" s="37" t="s">
        <v>39073</v>
      </c>
      <c r="L4" s="37" t="str">
        <f>IFERROR(VLOOKUP(D4,DB!A:I,9,0),"")</f>
        <v>Latis</v>
      </c>
      <c r="M4" s="136"/>
    </row>
    <row r="5" spans="1:13" ht="15">
      <c r="A5" s="37" t="s">
        <v>39074</v>
      </c>
      <c r="B5" s="37" t="str">
        <f>IFERROR(VLOOKUP(D5,DB!A:K,11,0),"")</f>
        <v>R5</v>
      </c>
      <c r="C5" s="37">
        <v>3</v>
      </c>
      <c r="D5" s="37" t="s">
        <v>38139</v>
      </c>
      <c r="E5" s="37" t="s">
        <v>39075</v>
      </c>
      <c r="F5" s="38">
        <v>45932.67728009259</v>
      </c>
      <c r="G5" s="39">
        <f ca="1">IFERROR(NOW()-F5,"-")</f>
        <v>3.0304861116746906E-2</v>
      </c>
      <c r="H5" s="38">
        <v>45932.670335648145</v>
      </c>
      <c r="I5" s="37" t="str">
        <f>IFERROR(VLOOKUP(D5,DB!A:F,6,0),"")</f>
        <v>SCECO</v>
      </c>
      <c r="J5" s="37" t="str">
        <f>IFERROR(VLOOKUP(D5,DB!A:G,7,0),"")</f>
        <v>Haj Removal</v>
      </c>
      <c r="K5" s="37" t="s">
        <v>39076</v>
      </c>
      <c r="L5" s="37" t="str">
        <f>IFERROR(VLOOKUP(D5,DB!A:I,9,0),"")</f>
        <v>Latis</v>
      </c>
      <c r="M5" s="136"/>
    </row>
    <row r="6" spans="1:13" ht="15">
      <c r="A6" s="37" t="s">
        <v>39074</v>
      </c>
      <c r="B6" s="37" t="str">
        <f>IFERROR(VLOOKUP(D6,DB!A:K,11,0),"")</f>
        <v>R5</v>
      </c>
      <c r="C6" s="37">
        <v>1</v>
      </c>
      <c r="D6" s="37" t="s">
        <v>38165</v>
      </c>
      <c r="E6" s="37" t="s">
        <v>39075</v>
      </c>
      <c r="F6" s="38">
        <v>45932.67728009259</v>
      </c>
      <c r="G6" s="39">
        <f ca="1">IFERROR(NOW()-F6,"-")</f>
        <v>3.0304861116746906E-2</v>
      </c>
      <c r="H6" s="38">
        <v>45932.670335648145</v>
      </c>
      <c r="I6" s="37" t="str">
        <f>IFERROR(VLOOKUP(D6,DB!A:F,6,0),"")</f>
        <v>SCECO</v>
      </c>
      <c r="J6" s="37" t="str">
        <f>IFERROR(VLOOKUP(D6,DB!A:G,7,0),"")</f>
        <v>Haj Removal</v>
      </c>
      <c r="K6" s="37" t="s">
        <v>39077</v>
      </c>
      <c r="L6" s="37" t="str">
        <f>IFERROR(VLOOKUP(D6,DB!A:I,9,0),"")</f>
        <v>Latis</v>
      </c>
      <c r="M6" s="136"/>
    </row>
    <row r="7" spans="1:13" ht="15">
      <c r="A7" s="37"/>
      <c r="B7" s="37" t="str">
        <f>IFERROR(VLOOKUP(D7,DB!A:K,11,0),"")</f>
        <v/>
      </c>
      <c r="C7" s="37"/>
      <c r="D7" s="37"/>
      <c r="E7" s="37"/>
      <c r="F7" s="38"/>
      <c r="G7" s="39">
        <f ca="1">IFERROR(NOW()-F7,"-")</f>
        <v>45932.707584953707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45932.707584953707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45932.707584953707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45932.707584953707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45932.707584953707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45932.707584953707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45932.707584953707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45932.707584953707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45932.707584953707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45932.707584953707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45932.707584953707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45932.707584953707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45932.707584953707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45932.707584953707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45932.707584953707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45932.707584953707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45932.707584953707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45932.707584953707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45932.707584953707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45932.707584953707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45932.707584953707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45932.707584953707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45932.707584953707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45932.707584953707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45932.707584953707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45932.707584953707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45932.707584953707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45932.707584953707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45932.707584953707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45932.707584953707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45932.707584953707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45932.707584953707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45932.707584953707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45932.707584953707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45932.707584953707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45932.707584953707</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45932.707584953707</v>
      </c>
      <c r="H43" s="134"/>
      <c r="I43" s="92" t="str">
        <f>IFERROR(VLOOKUP(D43,DB!A:F,6,0),"")</f>
        <v/>
      </c>
      <c r="J43" s="92" t="str">
        <f>IFERROR(VLOOKUP(D43,DB!A:G,7,0),"")</f>
        <v/>
      </c>
      <c r="K43" s="92"/>
      <c r="L43" s="92" t="str">
        <f>IFERROR(VLOOKUP(D43,DB!A:I,9,0),"")</f>
        <v/>
      </c>
      <c r="M43" s="136"/>
    </row>
    <row r="44" spans="1:13" ht="15">
      <c r="A44" s="37"/>
      <c r="B44" s="37" t="str">
        <f>IFERROR(VLOOKUP(D44,DB!A:K,11,0),"")</f>
        <v/>
      </c>
      <c r="C44" s="37"/>
      <c r="D44" s="37"/>
      <c r="E44" s="37"/>
      <c r="F44" s="38"/>
      <c r="G44" s="39">
        <f ca="1">IFERROR(NOW()-F44,"-")</f>
        <v>45932.707584953707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45932.707584953707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45932.707584953707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45932.707584953707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45932.707584953707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45932.707584953707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45932.707584953707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45932.707584953707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45932.707584953707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45932.707584953707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45932.707584953707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45932.707584953707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45932.707584953707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45932.707584953707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45932.707584953707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45932.707584953707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45932.707584953707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45932.707584953707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45932.707584953707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45932.707584953707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45932.707584953707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45932.707584953707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45932.707584953707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45932.707584953707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45932.707584953707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45932.707584953707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45932.707584953707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45932.707584953707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45932.707584953707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45932.707584953707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45932.707584953707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45932.707584953707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45932.707584953707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45932.707584953707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45932.707584953707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45932.707584953707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45932.707584953707</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45932.707584953707</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45932.707584953707</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45932.707584953707</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45932.707584953707</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45932.707584953707</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45932.707584953707</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45932.707584953707</v>
      </c>
      <c r="H87" s="38"/>
      <c r="I87" s="37" t="str">
        <f>IFERROR(VLOOKUP(D87,DB!A:F,6,0),"")</f>
        <v/>
      </c>
      <c r="J87" s="37" t="str">
        <f>IFERROR(VLOOKUP(D87,DB!A:G,7,0),"")</f>
        <v/>
      </c>
      <c r="K87" s="37"/>
      <c r="L87" s="37" t="str">
        <f>IFERROR(VLOOKUP(D87,DB!A:I,9,0),"")</f>
        <v/>
      </c>
      <c r="M87" s="136"/>
    </row>
    <row r="88" spans="1:13" ht="15">
      <c r="A88" s="37"/>
      <c r="B88" s="37" t="str">
        <f>IFERROR(VLOOKUP(D88,DB!A:K,11,0),"")</f>
        <v/>
      </c>
      <c r="C88" s="37"/>
      <c r="D88" s="37"/>
      <c r="E88" s="37"/>
      <c r="F88" s="38"/>
      <c r="G88" s="39">
        <f ca="1">IFERROR(NOW()-F88,"-")</f>
        <v>45932.707584953707</v>
      </c>
      <c r="H88" s="38"/>
      <c r="I88" s="37" t="str">
        <f>IFERROR(VLOOKUP(D88,DB!A:F,6,0),"")</f>
        <v/>
      </c>
      <c r="J88" s="37" t="str">
        <f>IFERROR(VLOOKUP(D88,DB!A:G,7,0),"")</f>
        <v/>
      </c>
      <c r="K88" s="37"/>
      <c r="L88" s="37" t="str">
        <f>IFERROR(VLOOKUP(D88,DB!A:I,9,0),"")</f>
        <v/>
      </c>
      <c r="M88" s="136"/>
    </row>
    <row r="89" spans="1:13" ht="15">
      <c r="A89" s="37"/>
      <c r="B89" s="37" t="str">
        <f>IFERROR(VLOOKUP(D89,DB!A:K,11,0),"")</f>
        <v/>
      </c>
      <c r="C89" s="37"/>
      <c r="D89" s="37"/>
      <c r="E89" s="37"/>
      <c r="F89" s="38"/>
      <c r="G89" s="39">
        <f ca="1">IFERROR(NOW()-F89,"-")</f>
        <v>45932.707584953707</v>
      </c>
      <c r="H89" s="38"/>
      <c r="I89" s="37" t="str">
        <f>IFERROR(VLOOKUP(D89,DB!A:F,6,0),"")</f>
        <v/>
      </c>
      <c r="J89" s="37" t="str">
        <f>IFERROR(VLOOKUP(D89,DB!A:G,7,0),"")</f>
        <v/>
      </c>
      <c r="K89" s="37"/>
      <c r="L89" s="37" t="str">
        <f>IFERROR(VLOOKUP(D89,DB!A:I,9,0),"")</f>
        <v/>
      </c>
      <c r="M89" s="136"/>
    </row>
    <row r="90" spans="1:13" ht="15">
      <c r="A90" s="92"/>
      <c r="B90" s="92" t="str">
        <f>IFERROR(VLOOKUP(D90,DB!A:K,11,0),"")</f>
        <v/>
      </c>
      <c r="C90" s="92"/>
      <c r="D90" s="92"/>
      <c r="E90" s="92"/>
      <c r="F90" s="134"/>
      <c r="G90" s="135">
        <f ca="1">IFERROR(NOW()-F90,"-")</f>
        <v>45932.707584953707</v>
      </c>
      <c r="H90" s="134"/>
      <c r="I90" s="92" t="str">
        <f>IFERROR(VLOOKUP(D90,DB!A:F,6,0),"")</f>
        <v/>
      </c>
      <c r="J90" s="92" t="str">
        <f>IFERROR(VLOOKUP(D90,DB!A:G,7,0),"")</f>
        <v/>
      </c>
      <c r="K90" s="92"/>
      <c r="L90" s="92" t="str">
        <f>IFERROR(VLOOKUP(D90,DB!A:I,9,0),"")</f>
        <v/>
      </c>
      <c r="M90" s="136"/>
    </row>
    <row r="91" spans="1:13" ht="15">
      <c r="A91" s="92"/>
      <c r="B91" s="92" t="str">
        <f>IFERROR(VLOOKUP(D91,DB!A:K,11,0),"")</f>
        <v/>
      </c>
      <c r="C91" s="92"/>
      <c r="D91" s="92"/>
      <c r="E91" s="92"/>
      <c r="F91" s="134"/>
      <c r="G91" s="135">
        <f ca="1">IFERROR(NOW()-F91,"-")</f>
        <v>45932.707584953707</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45932.707584953707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45932.707584953707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45932.707584953707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45932.707584953707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45932.707584953707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45932.707584953707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45932.707584953707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45932.707584953707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45932.707584953707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45932.707584953707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45932.707584953707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45932.707584953707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45932.707584953707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45932.707584953707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45932.707584953707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45932.707584953707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45932.707584953707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45932.707584953707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45932.707584953707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45932.707584953707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45932.707584953707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45932.707584953707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45932.707584953707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45932.707584953707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45932.707584953707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45932.707584953707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45932.707584953707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45932.707584953707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45932.707584953707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45932.707584953707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45932.707584953707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45932.707584953707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45932.707584953707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45932.707584953707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45932.707584953707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45932.707584953707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45932.707584953707</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45932.707584953707</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45932.707584953707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45932.707584953707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45932.707584953707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45932.707584953707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45932.707584953707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45932.707584953707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45932.707584953707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45932.707584953707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45932.707584953707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45932.707584953707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45932.707584953707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45932.707584953707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45932.707584953707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45932.707584953707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45932.707584953707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45932.707584953707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45932.707584953707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45932.707584953707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45932.707584953707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45932.707584953707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45932.707584953707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45932.707584953707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45932.707584953707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45932.707584953707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45932.707584953707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45932.707584953707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45932.707584953707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45932.707584953707</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45932.707584953707</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45932.707584953707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45932.707584953707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45932.707584953707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45932.707584953707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45932.707584953707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45932.707584953707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45932.707584953707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45932.707584953707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45932.707584953707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45932.707584953707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45932.707584953707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45932.707584953707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45932.707584953707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45932.707584953707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45932.707584953707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45932.707584953707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45932.707584953707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45932.707584953707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45932.707584953707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45932.707584953707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45932.707584953707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45932.707584953707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45932.707584953707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45932.707584953707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45932.707584953707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45932.707584953707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45932.707584953707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45932.707584953707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45932.707584953707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45932.707584953707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45932.707584953707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45932.707584953707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45932.707584953707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45932.707584953707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45932.707584953707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45932.707584953707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45932.707584953707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45932.707584953707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45932.707584953707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45932.707584953707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45932.707584953707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45932.707584953707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45932.707584953707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45932.707584953707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45932.707584953707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45932.707584953707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45932.707584953707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45932.707584953707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45932.707584953707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45932.707584953707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45932.707584953707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45932.707584953707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45932.707584953707</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45932.707584953707</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tabSelected="1"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39078</v>
      </c>
      <c r="B2" s="137" t="s">
        <v>5398</v>
      </c>
      <c r="C2" s="137">
        <v>1</v>
      </c>
      <c r="D2" s="137" t="s">
        <v>32861</v>
      </c>
      <c r="E2" s="137" t="s">
        <v>39079</v>
      </c>
      <c r="F2" s="138">
        <v>45929.14371527778</v>
      </c>
      <c r="G2" s="139">
        <f ca="1">IFERROR(NOW()-F2,"-")</f>
        <v>3.5638696759269806</v>
      </c>
      <c r="H2" s="137">
        <v>45929.455266203702</v>
      </c>
      <c r="I2" s="137" t="str">
        <f>IFERROR(VLOOKUP(D2,DB!A:F,6,0),"")</f>
        <v>SCECO</v>
      </c>
      <c r="J2" s="137" t="str">
        <f>IFERROR(VLOOKUP(D2,DB!A:G,7,0),"")</f>
        <v>In progress</v>
      </c>
      <c r="K2" s="137" t="s">
        <v>39080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39081</v>
      </c>
      <c r="B3" s="137" t="s">
        <v>5398</v>
      </c>
      <c r="C3" s="137">
        <v>1</v>
      </c>
      <c r="D3" s="137" t="s">
        <v>34463</v>
      </c>
      <c r="E3" s="137" t="s">
        <v>39079</v>
      </c>
      <c r="F3" s="138">
        <v>45926.772847222222</v>
      </c>
      <c r="G3" s="139">
        <f ca="1">IFERROR(NOW()-F3,"-")</f>
        <v>5.934737731484347</v>
      </c>
      <c r="H3" s="137">
        <v>45927.449074074102</v>
      </c>
      <c r="I3" s="137" t="str">
        <f>IFERROR(VLOOKUP(D3,DB!A:F,6,0),"")</f>
        <v>SCECO</v>
      </c>
      <c r="J3" s="137" t="str">
        <f>IFERROR(VLOOKUP(D3,DB!A:G,7,0),"")</f>
        <v>Weak</v>
      </c>
      <c r="K3" s="137" t="s">
        <v>39080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39082</v>
      </c>
      <c r="B4" s="137" t="s">
        <v>5398</v>
      </c>
      <c r="C4" s="137">
        <v>1</v>
      </c>
      <c r="D4" s="137" t="s">
        <v>33408</v>
      </c>
      <c r="E4" s="137" t="s">
        <v>39079</v>
      </c>
      <c r="F4" s="138">
        <v>45931.800995370373</v>
      </c>
      <c r="G4" s="139">
        <f ca="1">IFERROR(NOW()-F4,"-")</f>
        <v>0.9065895833336981</v>
      </c>
      <c r="H4" s="138">
        <v>45931.881805555553</v>
      </c>
      <c r="I4" s="137" t="str">
        <f>IFERROR(VLOOKUP(D4,DB!A:F,6,0),"")</f>
        <v>SCECO</v>
      </c>
      <c r="J4" s="137" t="str">
        <f>IFERROR(VLOOKUP(D4,DB!A:G,7,0),"")</f>
        <v>Dead</v>
      </c>
      <c r="K4" s="137" t="s">
        <v>39080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39083</v>
      </c>
      <c r="B5" s="137" t="str">
        <f>IFERROR(VLOOKUP(D5,DB!A:K,11,0),"")</f>
        <v>R6</v>
      </c>
      <c r="C5" s="137">
        <v>2</v>
      </c>
      <c r="D5" s="137" t="s">
        <v>38735</v>
      </c>
      <c r="E5" s="137" t="s">
        <v>38964</v>
      </c>
      <c r="F5" s="140">
        <v>45932.56527777778</v>
      </c>
      <c r="G5" s="139">
        <f ca="1">IFERROR(NOW()-F5,"-")</f>
        <v>0.1423071759272716</v>
      </c>
      <c r="H5" s="140">
        <v>45932.600636574076</v>
      </c>
      <c r="I5" s="137" t="str">
        <f>IFERROR(VLOOKUP(D5,DB!A:F,6,0),"")</f>
        <v>Generator-SG</v>
      </c>
      <c r="J5" s="137" t="str">
        <f>IFERROR(VLOOKUP(D5,DB!A:G,7,0),"")</f>
        <v>Good</v>
      </c>
      <c r="K5" s="137" t="s">
        <v>39084</v>
      </c>
      <c r="L5" s="137" t="str">
        <f>IFERROR(VLOOKUP(D5,DB!A:I,9,0),"")</f>
        <v>Latis</v>
      </c>
    </row>
    <row r="6" spans="1:16383" ht="31.5" customHeight="1">
      <c r="A6" s="121" t="s">
        <v>39085</v>
      </c>
      <c r="B6" s="137" t="str">
        <f>IFERROR(VLOOKUP(D6,DB!A:K,11,0),"")</f>
        <v>R6</v>
      </c>
      <c r="C6" s="137">
        <v>4</v>
      </c>
      <c r="D6" s="137" t="s">
        <v>38903</v>
      </c>
      <c r="E6" s="137" t="s">
        <v>38964</v>
      </c>
      <c r="F6" s="140">
        <v>45932.626550925925</v>
      </c>
      <c r="G6" s="139">
        <f t="shared" ref="G6:G17" ca="1" si="0">IFERROR(NOW()-F6,"-")</f>
        <v>8.1034027782152407E-2</v>
      </c>
      <c r="H6" s="140">
        <v>45932.645150462966</v>
      </c>
      <c r="I6" s="137" t="str">
        <f>IFERROR(VLOOKUP(D6,DB!A:F,6,0),"")</f>
        <v>SCECO</v>
      </c>
      <c r="J6" s="137" t="str">
        <f>IFERROR(VLOOKUP(D6,DB!A:G,7,0),"")</f>
        <v>Dead</v>
      </c>
      <c r="K6" s="137" t="s">
        <v>39086</v>
      </c>
      <c r="L6" s="137" t="str">
        <f>IFERROR(VLOOKUP(D6,DB!A:I,9,0),"")</f>
        <v>Latis</v>
      </c>
    </row>
    <row r="7" spans="1:16383" ht="31.5" customHeight="1">
      <c r="A7" s="121"/>
      <c r="B7" s="137" t="str">
        <f>IFERROR(VLOOKUP(D7,DB!A:K,11,0),"")</f>
        <v>R6</v>
      </c>
      <c r="C7" s="137"/>
      <c r="D7" s="137" t="s">
        <v>38906</v>
      </c>
      <c r="E7" s="137"/>
      <c r="F7" s="140"/>
      <c r="G7" s="139">
        <f t="shared" ca="1" si="0"/>
        <v>45932.707584953707</v>
      </c>
      <c r="H7" s="140"/>
      <c r="I7" s="137" t="str">
        <f>IFERROR(VLOOKUP(D7,DB!A:F,6,0),"")</f>
        <v>SCECO</v>
      </c>
      <c r="J7" s="137" t="str">
        <f>IFERROR(VLOOKUP(D7,DB!A:G,7,0),"")</f>
        <v>Vandalized</v>
      </c>
      <c r="K7" s="137"/>
      <c r="L7" s="137" t="str">
        <f>IFERROR(VLOOKUP(D7,DB!A:I,9,0),"")</f>
        <v>Latis</v>
      </c>
    </row>
    <row r="8" spans="1:16383" ht="31.5" customHeight="1">
      <c r="A8" s="121"/>
      <c r="B8" s="137" t="str">
        <f>IFERROR(VLOOKUP(D8,DB!A:K,11,0),"")</f>
        <v>R6</v>
      </c>
      <c r="C8" s="137"/>
      <c r="D8" s="137" t="s">
        <v>32571</v>
      </c>
      <c r="E8" s="137"/>
      <c r="F8" s="140"/>
      <c r="G8" s="139">
        <f t="shared" ca="1" si="0"/>
        <v>45932.707584953707</v>
      </c>
      <c r="H8" s="140"/>
      <c r="I8" s="137" t="str">
        <f>IFERROR(VLOOKUP(D8,DB!A:F,6,0),"")</f>
        <v>SCECO</v>
      </c>
      <c r="J8" s="137" t="str">
        <f>IFERROR(VLOOKUP(D8,DB!A:G,7,0),"")</f>
        <v>Dead</v>
      </c>
      <c r="K8" s="137"/>
      <c r="L8" s="137" t="str">
        <f>IFERROR(VLOOKUP(D8,DB!A:I,9,0),"")</f>
        <v>Latis</v>
      </c>
    </row>
    <row r="9" spans="1:16383" ht="31.5" customHeight="1">
      <c r="A9" s="121"/>
      <c r="B9" s="137" t="str">
        <f>IFERROR(VLOOKUP(D9,DB!A:K,11,0),"")</f>
        <v>R6</v>
      </c>
      <c r="C9" s="137"/>
      <c r="D9" s="137" t="s">
        <v>34089</v>
      </c>
      <c r="E9" s="137"/>
      <c r="F9" s="140"/>
      <c r="G9" s="139">
        <f t="shared" ca="1" si="0"/>
        <v>45932.707584953707</v>
      </c>
      <c r="H9" s="140"/>
      <c r="I9" s="137" t="str">
        <f>IFERROR(VLOOKUP(D9,DB!A:F,6,0),"")</f>
        <v>SCECO+STB</v>
      </c>
      <c r="J9" s="137" t="str">
        <f>IFERROR(VLOOKUP(D9,DB!A:G,7,0),"")</f>
        <v>Vandalized</v>
      </c>
      <c r="K9" s="137"/>
      <c r="L9" s="137" t="str">
        <f>IFERROR(VLOOKUP(D9,DB!A:I,9,0),"")</f>
        <v>Latis</v>
      </c>
    </row>
    <row r="10" spans="1:16383" ht="31.5" customHeight="1">
      <c r="A10" s="121"/>
      <c r="B10" s="137" t="str">
        <f>IFERROR(VLOOKUP(D10,DB!A:K,11,0),"")</f>
        <v/>
      </c>
      <c r="C10" s="137"/>
      <c r="D10" s="137"/>
      <c r="E10" s="137"/>
      <c r="F10" s="140"/>
      <c r="G10" s="139">
        <f t="shared" ca="1" si="0"/>
        <v>45932.707584953707</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t="shared" ca="1" si="0"/>
        <v>45932.707584953707</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t="shared" ca="1" si="0"/>
        <v>45932.707584953707</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t="shared" ca="1" si="0"/>
        <v>45932.707584953707</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0"/>
      <c r="G14" s="139">
        <f t="shared" ca="1" si="0"/>
        <v>45932.707584953707</v>
      </c>
      <c r="H14" s="140"/>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0"/>
      <c r="G15" s="139">
        <f t="shared" ca="1" si="0"/>
        <v>45932.707584953707</v>
      </c>
      <c r="H15" s="140"/>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40"/>
      <c r="G16" s="139">
        <f t="shared" ca="1" si="0"/>
        <v>45932.707584953707</v>
      </c>
      <c r="H16" s="140"/>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40"/>
      <c r="G17" s="139">
        <f t="shared" ca="1" si="0"/>
        <v>45932.707584953707</v>
      </c>
      <c r="H17" s="140"/>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45932.707584953707</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45932.707584953707</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45932.707584953707</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45932.707584953707</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45932.707584953707</v>
      </c>
      <c r="H22" s="137"/>
      <c r="I22" s="137" t="str">
        <f>IFERROR(VLOOKUP(D22,DB!A:F,6,0),"")</f>
        <v/>
      </c>
      <c r="J22" s="137" t="str">
        <f>IFERROR(VLOOKUP(D22,DB!A:G,7,0),"")</f>
        <v/>
      </c>
      <c r="K22" s="137"/>
      <c r="L22" s="137" t="str">
        <f>IFERROR(VLOOKUP(D22,DB!A:I,9,0),"")</f>
        <v/>
      </c>
    </row>
    <row r="23" spans="1:12" ht="31.5" customHeight="1">
      <c r="A23" s="121"/>
      <c r="B23" s="137" t="str">
        <f>IFERROR(VLOOKUP(D23,DB!A:K,11,0),"")</f>
        <v/>
      </c>
      <c r="C23" s="137"/>
      <c r="D23" s="137"/>
      <c r="E23" s="137"/>
      <c r="F23" s="137"/>
      <c r="G23" s="137">
        <f ca="1">IFERROR(NOW()-F23,"-")</f>
        <v>45932.707584953707</v>
      </c>
      <c r="H23" s="137"/>
      <c r="I23" s="137" t="str">
        <f>IFERROR(VLOOKUP(D23,DB!A:F,6,0),"")</f>
        <v/>
      </c>
      <c r="J23" s="137" t="str">
        <f>IFERROR(VLOOKUP(D23,DB!A:G,7,0),"")</f>
        <v/>
      </c>
      <c r="K23" s="137"/>
      <c r="L23" s="137" t="str">
        <f>IFERROR(VLOOKUP(D23,DB!A:I,9,0),"")</f>
        <v/>
      </c>
    </row>
    <row r="24" spans="1:12" ht="31.5" customHeight="1">
      <c r="A24" s="121"/>
      <c r="B24" s="137" t="str">
        <f>IFERROR(VLOOKUP(D24,DB!A:K,11,0),"")</f>
        <v/>
      </c>
      <c r="C24" s="137"/>
      <c r="D24" s="137"/>
      <c r="E24" s="137"/>
      <c r="F24" s="137"/>
      <c r="G24" s="137">
        <f ca="1">IFERROR(NOW()-F24,"-")</f>
        <v>45932.707584953707</v>
      </c>
      <c r="H24" s="137"/>
      <c r="I24" s="137" t="str">
        <f>IFERROR(VLOOKUP(D24,DB!A:F,6,0),"")</f>
        <v/>
      </c>
      <c r="J24" s="137" t="str">
        <f>IFERROR(VLOOKUP(D24,DB!A:G,7,0),"")</f>
        <v/>
      </c>
      <c r="K24" s="137"/>
      <c r="L24" s="137" t="str">
        <f>IFERROR(VLOOKUP(D24,DB!A:I,9,0),"")</f>
        <v/>
      </c>
    </row>
    <row r="25" spans="1:12" ht="31.5" customHeight="1">
      <c r="A25" s="121"/>
      <c r="B25" s="120" t="str">
        <f>IFERROR(VLOOKUP(D25,DB!A:K,11,0),"")</f>
        <v/>
      </c>
      <c r="C25" s="122"/>
      <c r="D25" s="120"/>
      <c r="E25" s="123"/>
      <c r="F25" s="124"/>
      <c r="G25" s="89">
        <f ca="1">IFERROR(NOW()-F25,"-")</f>
        <v>45932.707584953707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45932.707584953707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45932.707584953707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45932.707584953707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45932.707584953707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45932.707584953707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45932.707584953707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45932.707584953707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45932.707584953707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45932.707584953707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45932.707584953707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45932.707584953707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45932.707584953707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45932.707584953707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45932.707584953707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45932.707584953707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45932.707584953707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45932.707584953707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45932.707584953707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45932.707584953707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45932.707584953707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45932.707584953707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45932.707584953707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45932.707584953707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45932.707584953707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45932.707584953707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45932.707584953707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45932.707584953707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45932.707584953707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45932.707584953707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45932.707584953707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45932.707584953707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45932.707584953707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45932.707584953707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45932.707584953707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45932.707584953707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45932.707584953707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45932.707584953707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45932.707584953707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45932.707584953707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45932.707584953707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45932.707584953707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45932.707584953707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45932.707584953707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45932.707584953707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45932.707584953707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45932.707584953707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45932.707584953707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45932.707584953707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45932.707584953707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45932.707584953707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45932.707584953707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45932.707584953707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45932.707584953707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45932.707584953707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45932.707584953707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45932.707584953707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45932.707584953707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45932.707584953707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45932.707584953707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45932.707584953707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45932.707584953707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45932.707584953707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45932.707584953707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45932.707584953707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45932.707584953707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45932.707584953707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45932.707584953707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45932.707584953707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45932.707584953707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45932.707584953707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45932.707584953707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45932.707584953707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45932.707584953707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45932.707584953707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45932.707584953707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45932.707584953707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45932.707584953707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45932.707584953707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45932.707584953707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45932.707584953707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45932.707584953707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45932.707584953707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45932.707584953707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45932.707584953707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45932.707584953707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45932.707584953707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45932.707584953707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45932.707584953707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45932.707584953707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45932.707584953707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45932.707584953707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45932.707584953707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45932.707584953707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45932.707584953707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45932.707584953707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45932.707584953707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45932.707584953707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45932.707584953707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45932.707584953707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45932.707584953707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45932.707584953707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45932.707584953707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45932.707584953707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45932.707584953707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45932.707584953707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45932.707584953707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45932.707584953707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45932.707584953707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45932.707584953707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45932.707584953707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45932.707584953707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45932.707584953707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45932.707584953707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45932.707584953707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45932.707584953707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45932.707584953707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45932.707584953707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45932.707584953707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45932.707584953707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45932.707584953707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45932.707584953707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45932.707584953707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45932.707584953707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45932.707584953707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45932.707584953707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45932.707584953707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45932.707584953707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45932.707584953707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45932.707584953707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45932.707584953707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45932.707584953707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45932.707584953707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45932.707584953707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45932.707584953707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45932.707584953707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45932.707584953707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45932.707584953707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45932.707584953707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45932.707584953707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45932.707584953707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45932.707584953707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45932.707584953707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45932.707584953707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45932.707584953707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45932.707584953707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45932.707584953707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45932.707584953707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45932.707584953707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45932.707584953707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45932.707584953707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45932.707584953707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45932.707584953707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45932.707584953707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45932.707584953707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45932.707584953707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45932.707584953707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45932.707584953707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45932.707584953707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45932.707584953707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45932.707584953707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45932.707584953707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45932.707584953707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45932.707584953707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45932.707584953707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45932.707584953707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45932.707584953707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45932.707584953707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45932.707584953707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45932.707584953707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45932.707584953707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45932.707584953707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45932.707584953707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45932.707584953707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45932.707584953707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45932.707584953707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45932.707584953707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45932.707584953707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45932.707584953707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45932.707584953707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45932.707584953707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45932.707584953707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45932.707584953707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45932.707584953707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45932.707584953707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45932.707584953707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45932.707584953707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45932.707584953707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45932.707584953707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45932.707584953707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45932.707584953707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45932.707584953707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45932.707584953707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45932.707584953707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45932.707584953707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45932.707584953707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45932.707584953707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45932.707584953707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45932.707584953707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45932.707584953707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45932.707584953707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45932.707584953707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45932.707584953707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45932.707584953707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45932.707584953707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45932.707584953707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45932.707584953707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45932.707584953707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45932.707584953707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45932.707584953707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45932.707584953707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45932.707584953707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45932.707584953707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45932.707584953707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45932.707584953707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45932.707584953707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45932.707584953707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45932.707584953707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45932.707584953707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45932.707584953707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45932.707584953707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45932.707584953707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45932.707584953707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45932.707584953707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45932.707584953707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45932.707584953707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45932.707584953707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45932.707584953707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45932.707584953707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45932.707584953707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45932.707584953707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45932.707584953707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45932.707584953707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45932.707584953707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45932.707584953707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45932.707584953707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45932.707584953707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45932.707584953707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45932.707584953707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45932.707584953707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45932.707584953707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45932.707584953707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45932.707584953707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45932.707584953707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45932.707584953707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45932.707584953707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45932.707584953707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45932.707584953707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45932.707584953707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45932.707584953707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45932.707584953707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45932.707584953707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45932.707584953707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45932.707584953707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45932.707584953707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45932.707584953707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45932.707584953707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45932.707584953707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45932.707584953707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45932.707584953707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45932.707584953707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45932.707584953707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45932.707584953707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45932.707584953707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45932.707584953707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45932.707584953707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45932.707584953707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45932.707584953707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45932.707584953707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45932.707584953707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45932.707584953707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45932.707584953707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45932.707584953707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45932.707584953707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45932.707584953707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45932.707584953707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45932.707584953707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45932.707584953707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45932.707584953707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45932.707584953707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45932.707584953707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45932.707584953707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45932.707584953707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45932.707584953707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45932.707584953707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45932.707584953707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45932.707584953707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45932.707584953707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45932.707584953707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45932.707584953707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45932.707584953707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45932.707584953707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45932.707584953707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45932.707584953707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45932.707584953707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45932.707584953707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45932.707584953707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45932.707584953707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45932.707584953707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45932.707584953707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45932.707584953707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45932.707584953707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45932.707584953707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45932.707584953707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45932.707584953707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45932.707584953707</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2025-10-02T13:59:20Z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