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395" documentId="13_ncr:1_{F6CB121F-512D-4AA6-A0C1-0FB36C537598}" xr6:coauthVersionLast="47" xr6:coauthVersionMax="47" xr10:uidLastSave="{B5AA8955-DCBE-4F07-87C4-3F1F3849D0FB}"/>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3" l="1"/>
  <c r="G7" i="6"/>
  <c r="J15" i="1"/>
  <c r="G6"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J2" i="1"/>
  <c r="L2" i="1"/>
  <c r="G6" i="6"/>
  <c r="G8" i="6"/>
  <c r="G9" i="6"/>
  <c r="G10" i="6"/>
  <c r="G11" i="6"/>
  <c r="G12" i="6"/>
  <c r="G13" i="6"/>
  <c r="G14"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G3" i="1"/>
  <c r="G4" i="1"/>
  <c r="G5"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J3" i="1"/>
  <c r="J4" i="1"/>
  <c r="J5" i="1"/>
  <c r="J6" i="1"/>
  <c r="J7" i="1"/>
  <c r="J8" i="1"/>
  <c r="J9" i="1"/>
  <c r="J10" i="1"/>
  <c r="J11" i="1"/>
  <c r="J12" i="1"/>
  <c r="J13" i="1"/>
  <c r="J14"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I2" i="6"/>
  <c r="I5" i="6"/>
  <c r="L2" i="6"/>
  <c r="L5" i="6"/>
  <c r="L4" i="6"/>
  <c r="J5" i="6"/>
  <c r="J2" i="6"/>
  <c r="J4" i="6"/>
  <c r="I4" i="6"/>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L7" i="5"/>
  <c r="L8" i="5"/>
  <c r="L9" i="5"/>
  <c r="L10" i="5"/>
  <c r="L11" i="5"/>
  <c r="L12" i="5"/>
  <c r="L13" i="5"/>
  <c r="L14" i="5"/>
  <c r="L15" i="5"/>
  <c r="L16" i="5"/>
  <c r="L17" i="5"/>
  <c r="L18" i="5"/>
  <c r="L19" i="5"/>
  <c r="L20" i="5"/>
  <c r="L21" i="5"/>
  <c r="L22" i="5"/>
  <c r="L23" i="5"/>
  <c r="J4" i="5"/>
  <c r="J5" i="5"/>
  <c r="J6" i="5"/>
  <c r="J7" i="5"/>
  <c r="J8" i="5"/>
  <c r="J9" i="5"/>
  <c r="J10" i="5"/>
  <c r="J11" i="5"/>
  <c r="J12" i="5"/>
  <c r="J13" i="5"/>
  <c r="J14" i="5"/>
  <c r="J15" i="5"/>
  <c r="J16" i="5"/>
  <c r="J17" i="5"/>
  <c r="J18" i="5"/>
  <c r="J19" i="5"/>
  <c r="J20" i="5"/>
  <c r="J21" i="5"/>
  <c r="J22" i="5"/>
  <c r="J23" i="5"/>
  <c r="I4" i="5"/>
  <c r="I5" i="5"/>
  <c r="I6" i="5"/>
  <c r="I7" i="5"/>
  <c r="I8" i="5"/>
  <c r="I9" i="5"/>
  <c r="I10" i="5"/>
  <c r="I11" i="5"/>
  <c r="I12" i="5"/>
  <c r="I13" i="5"/>
  <c r="I14" i="5"/>
  <c r="I15" i="5"/>
  <c r="I16" i="5"/>
  <c r="I17" i="5"/>
  <c r="I18" i="5"/>
  <c r="I19" i="5"/>
  <c r="I20" i="5"/>
  <c r="I21" i="5"/>
  <c r="I22" i="5"/>
  <c r="I23" i="5"/>
  <c r="B4" i="5"/>
  <c r="B5" i="5"/>
  <c r="B6" i="5"/>
  <c r="B7" i="5"/>
  <c r="B8" i="5"/>
  <c r="B9" i="5"/>
  <c r="B10" i="5"/>
  <c r="B11" i="5"/>
  <c r="B12" i="5"/>
  <c r="B13" i="5"/>
  <c r="B14" i="5"/>
  <c r="B15" i="5"/>
  <c r="B16" i="5"/>
  <c r="B17" i="5"/>
  <c r="B18" i="5"/>
  <c r="B19" i="5"/>
  <c r="B20" i="5"/>
  <c r="B21" i="5"/>
  <c r="B22" i="5"/>
  <c r="B23"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<sst xmlns="http://schemas.openxmlformats.org/spreadsheetml/2006/main" count="178605" uniqueCount="39088">
  <si>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</si>
  <si>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</si>
  <si>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</si>
  <si>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</si>
  <si>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</si>
  <si>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</si>
  <si>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</si>
  <si>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</si>
  <si>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</si>
  <si>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</si>
  <si>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</si>
  <si>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</si>
  <si>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</si>
  <si>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</si>
  <si>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</si>
  <si>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</si>
  <si>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</si>
  <si>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</si>
  <si>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</si>
  <si>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</si>
  <si>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</si>
  <si>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</si>
  <si>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</si>
  <si>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</si>
  <si>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</si>
  <si>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</si>
  <si>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</si>
  <si>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</si>
  <si>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</si>
  <si>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</si>
  <si>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</si>
  <si>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</si>
  <si>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</si>
  <si>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</si>
  <si>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</si>
  <si>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</si>
  <si>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</si>
  <si>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</si>
  <si>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</si>
  <si>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</si>
  <si>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</si>
  <si>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</si>
  <si>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</si>
  <si>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</si>
  <si>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</si>
  <si>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</si>
  <si>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</si>
  <si>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</si>
  <si>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</si>
  <si>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</si>
  <si>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</si>
  <si>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</si>
  <si>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</si>
  <si>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</si>
  <si>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</si>
  <si>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</si>
  <si>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</si>
  <si>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</si>
  <si>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</si>
  <si>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</si>
  <si>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</si>
  <si>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</si>
  <si>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</si>
  <si>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</si>
  <si>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</si>
  <si>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</si>
  <si>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</si>
  <si>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</si>
  <si>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</si>
  <si>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</si>
  <si>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</si>
  <si>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</si>
  <si>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</si>
  <si>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</si>
  <si>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</si>
  <si>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</si>
  <si>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</si>
  <si>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</si>
  <si>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</si>
  <si>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</si>
  <si>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</si>
  <si>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</si>
  <si>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</si>
  <si>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</si>
  <si>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</si>
  <si>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</si>
  <si>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</si>
  <si>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</si>
  <si>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</si>
  <si>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</si>
  <si>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</si>
  <si>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</si>
  <si>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</si>
  <si>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</si>
  <si>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</si>
  <si>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</si>
  <si>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</si>
  <si>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</si>
  <si>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</si>
  <si>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</si>
  <si>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</si>
  <si>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</si>
  <si>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</si>
  <si>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</si>
  <si>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</si>
  <si>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</si>
  <si>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</si>
  <si>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</si>
  <si>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</si>
  <si>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</si>
  <si>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</si>
  <si>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</si>
  <si>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</si>
  <si>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</si>
  <si>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</si>
  <si>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</si>
  <si>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</si>
  <si>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</si>
  <si>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</si>
  <si>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</si>
  <si>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</si>
  <si>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</si>
  <si>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</si>
  <si>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</si>
  <si>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</si>
  <si>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</si>
  <si>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</si>
  <si>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</si>
  <si>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</si>
  <si>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</si>
  <si>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</si>
  <si>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</si>
  <si>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</si>
  <si>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</si>
  <si>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</si>
  <si>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</si>
  <si>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</si>
  <si>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</si>
  <si>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</si>
  <si>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</si>
  <si>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</si>
  <si>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</si>
  <si>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</si>
  <si>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</si>
  <si>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</si>
  <si>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</si>
  <si>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</si>
  <si>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</si>
  <si>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</si>
  <si>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</si>
  <si>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</si>
  <si>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</si>
  <si>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</si>
  <si>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</si>
  <si>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</si>
  <si>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</si>
  <si>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</si>
  <si>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</si>
  <si>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</si>
  <si>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</si>
  <si>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</si>
  <si>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</si>
  <si>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</si>
  <si>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</si>
  <si>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</si>
  <si>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</si>
  <si>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</si>
  <si>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</si>
  <si>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</si>
  <si>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</si>
  <si>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</si>
  <si>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</si>
  <si>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</si>
  <si>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</si>
  <si>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</si>
  <si>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</si>
  <si>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</si>
  <si>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</si>
  <si>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</si>
  <si>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</si>
  <si>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</si>
  <si>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</si>
  <si>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</si>
  <si>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</si>
  <si>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</si>
  <si>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</si>
  <si>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</si>
  <si>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</si>
  <si>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</si>
  <si>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</si>
  <si>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</si>
  <si>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</si>
  <si>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</si>
  <si>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</si>
  <si>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</si>
  <si>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</si>
  <si>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</si>
  <si>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</si>
  <si>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</si>
  <si>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</si>
  <si>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</si>
  <si>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</si>
  <si>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</si>
  <si>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</si>
  <si>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</si>
  <si>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</si>
  <si>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</si>
  <si>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</si>
  <si>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</si>
  <si>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</si>
  <si>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</si>
  <si>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</si>
  <si>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</si>
  <si>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</si>
  <si>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</si>
  <si>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</si>
  <si>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</si>
  <si>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</si>
  <si>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</si>
  <si>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</si>
  <si>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</si>
  <si>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</si>
  <si>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</si>
  <si>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</si>
  <si>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</si>
  <si>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</si>
  <si>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</si>
  <si>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</si>
  <si>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</si>
  <si>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</si>
  <si>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</si>
  <si>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</si>
  <si>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</si>
  <si>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</si>
  <si>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</si>
  <si>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</si>
  <si>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</si>
  <si>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</si>
  <si>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</si>
  <si>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</si>
  <si>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</si>
  <si>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</si>
  <si>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</si>
  <si>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</si>
  <si>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</si>
  <si>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</si>
  <si>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</si>
  <si>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</si>
  <si>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</si>
  <si>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</si>
  <si>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</si>
  <si>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</si>
  <si>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</si>
  <si>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</si>
  <si>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</si>
  <si>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</si>
  <si>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</si>
  <si>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</si>
  <si>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</si>
  <si>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</si>
  <si>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</si>
  <si>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</si>
  <si>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</si>
  <si>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</si>
  <si>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</si>
  <si>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</si>
  <si>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</si>
  <si>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</si>
  <si>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</si>
  <si>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</si>
  <si>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</si>
  <si>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</si>
  <si>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</si>
  <si>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</si>
  <si>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</si>
  <si>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</si>
  <si>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</si>
  <si>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</si>
  <si>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</si>
  <si>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</si>
  <si>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</si>
  <si>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</si>
  <si>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</si>
  <si>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</si>
  <si>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</si>
  <si>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</si>
  <si>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</si>
  <si>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</si>
  <si>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</si>
  <si>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</si>
  <si>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</si>
  <si>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</si>
  <si>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</si>
  <si>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</si>
  <si>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</si>
  <si>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</si>
  <si>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</si>
  <si>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</si>
  <si>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</si>
  <si>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</si>
  <si>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</si>
  <si>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</si>
  <si>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</si>
  <si>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</si>
  <si>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</si>
  <si>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</si>
  <si>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</si>
  <si>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</si>
  <si>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</si>
  <si>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</si>
  <si>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</si>
  <si>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</si>
  <si>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</si>
  <si>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</si>
  <si>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</si>
  <si>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</si>
  <si>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</si>
  <si>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</si>
  <si>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</si>
  <si>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</si>
  <si>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</si>
  <si>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</si>
  <si>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</si>
  <si>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</si>
  <si>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</si>
  <si>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</si>
  <si>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</si>
  <si>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</si>
  <si>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</si>
  <si>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</si>
  <si>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</si>
  <si>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</si>
  <si>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</si>
  <si>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</si>
  <si>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</si>
  <si>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</si>
  <si>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</si>
  <si>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</si>
  <si>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</si>
  <si>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</si>
  <si>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</si>
  <si>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</si>
  <si>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</si>
  <si>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</si>
  <si>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</si>
  <si>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</si>
  <si>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</si>
  <si>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</si>
  <si>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</si>
  <si>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</si>
  <si>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</si>
  <si>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</si>
  <si>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</si>
  <si>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</si>
  <si>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</si>
  <si>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</si>
  <si>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</si>
  <si>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</si>
  <si>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</si>
  <si>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</si>
  <si>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</si>
  <si>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</si>
  <si>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</si>
  <si>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</si>
  <si>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</si>
  <si>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</si>
  <si>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</si>
  <si>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</si>
  <si>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</si>
  <si>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</si>
  <si>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</si>
  <si>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</si>
  <si>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</si>
  <si>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</si>
  <si>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</si>
  <si>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</si>
  <si>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</si>
  <si>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</si>
  <si>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</si>
  <si>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</si>
  <si>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</si>
  <si>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</si>
  <si>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</si>
  <si>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</si>
  <si>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</si>
  <si>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</si>
  <si>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</si>
  <si>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</si>
  <si>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</si>
  <si>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</si>
  <si>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</si>
  <si>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</si>
  <si>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</si>
  <si>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</si>
  <si>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</si>
  <si>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</si>
  <si>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</si>
  <si>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</si>
  <si>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</si>
  <si>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</si>
  <si>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</si>
  <si>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</si>
  <si>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</si>
  <si>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</si>
  <si>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</si>
  <si>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</si>
  <si>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</si>
  <si>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</si>
  <si>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</si>
  <si>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</si>
  <si>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</si>
  <si>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</si>
  <si>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</si>
  <si>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</si>
  <si>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</si>
  <si>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</si>
  <si>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</si>
  <si>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</si>
  <si>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</si>
  <si>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</si>
  <si>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</si>
  <si>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</si>
  <si>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</si>
  <si>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</si>
  <si>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</si>
  <si>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</si>
  <si>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</si>
  <si>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</si>
  <si>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</si>
  <si>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</si>
  <si>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</si>
  <si>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</si>
  <si>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</si>
  <si>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</si>
  <si>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</si>
  <si>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</si>
  <si>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</si>
  <si>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</si>
  <si>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</si>
  <si>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</si>
  <si>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</si>
  <si>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</si>
  <si>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</si>
  <si>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</si>
  <si>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</si>
  <si>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</si>
  <si>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</si>
  <si>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</si>
  <si>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</si>
  <si>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</si>
  <si>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</si>
  <si>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</si>
  <si>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</si>
  <si>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</si>
  <si>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</si>
  <si>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</si>
  <si>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</si>
  <si>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</si>
  <si>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</si>
  <si>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</si>
  <si>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</si>
  <si>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</si>
  <si>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</si>
  <si>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</si>
  <si>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</si>
  <si>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</si>
  <si>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</si>
  <si>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</si>
  <si>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</si>
  <si>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</si>
  <si>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</si>
  <si>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</si>
  <si>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</si>
  <si>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</si>
  <si>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</si>
  <si>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</si>
  <si>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</si>
  <si>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</si>
  <si>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</si>
  <si>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</si>
  <si>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</si>
  <si>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</si>
  <si>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</si>
  <si>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</si>
  <si>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</si>
  <si>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</si>
  <si>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</si>
  <si>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</si>
  <si>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</si>
  <si>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</si>
  <si>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</si>
  <si>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</si>
  <si>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</si>
  <si>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</si>
  <si>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</si>
  <si>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</si>
  <si>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</si>
  <si>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</si>
  <si>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</si>
  <si>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</si>
  <si>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</si>
  <si>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</si>
  <si>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</si>
  <si>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</si>
  <si>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</si>
  <si>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</si>
  <si>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</si>
  <si>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</si>
  <si>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</si>
  <si>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</si>
  <si>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</si>
  <si>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</si>
  <si>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</si>
  <si>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</si>
  <si>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</si>
  <si>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</si>
  <si>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</si>
  <si>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</si>
  <si>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</si>
  <si>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</si>
  <si>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</si>
  <si>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</si>
  <si>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</si>
  <si>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</si>
  <si>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</si>
  <si>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</si>
  <si>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</si>
  <si>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</si>
  <si>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</si>
  <si>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</si>
  <si>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</si>
  <si>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</si>
  <si>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</si>
  <si>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</si>
  <si>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</si>
  <si>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</si>
  <si>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</si>
  <si>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</si>
  <si>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</si>
  <si>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</si>
  <si>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</si>
  <si>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</si>
  <si>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</si>
  <si>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</si>
  <si>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</si>
  <si>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</si>
  <si>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</si>
  <si>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</si>
  <si>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</si>
  <si>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</si>
  <si>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</si>
  <si>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</si>
  <si>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</si>
  <si>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</si>
  <si>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</si>
  <si>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</si>
  <si>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</si>
  <si>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</si>
  <si>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</si>
  <si>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</si>
  <si>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</si>
  <si>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</si>
  <si>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</si>
  <si>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</si>
  <si>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</si>
  <si>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</si>
  <si>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</si>
  <si>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</si>
  <si>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</si>
  <si>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</si>
  <si>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</si>
  <si>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</si>
  <si>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</si>
  <si>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</si>
  <si>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</si>
  <si>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</si>
  <si>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</si>
  <si>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</si>
  <si>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</si>
  <si>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</si>
  <si>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</si>
  <si>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</si>
  <si>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</si>
  <si>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</si>
  <si>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</si>
  <si>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</si>
  <si>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</si>
  <si>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</si>
  <si>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</si>
  <si>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</si>
  <si>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</si>
  <si>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</si>
  <si>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</si>
  <si>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</si>
  <si>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</si>
  <si>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</si>
  <si>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</si>
  <si>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</si>
  <si>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</si>
  <si>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</si>
  <si>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</si>
  <si>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</si>
  <si>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</si>
  <si>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</si>
  <si>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</si>
  <si>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</si>
  <si>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</si>
  <si>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</si>
  <si>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</si>
  <si>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</si>
  <si>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</si>
  <si>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</si>
  <si>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</si>
  <si>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</si>
  <si>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</si>
  <si>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</si>
  <si>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</si>
  <si>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</si>
  <si>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</si>
  <si>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</si>
  <si>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</si>
  <si>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</si>
  <si>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</si>
  <si>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</si>
  <si>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</si>
  <si>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</si>
  <si>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</si>
  <si>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</si>
  <si>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</si>
  <si>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</si>
  <si>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</si>
  <si>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</si>
  <si>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</si>
  <si>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</si>
  <si>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</si>
  <si>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</si>
  <si>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</si>
  <si>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</si>
  <si>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</si>
  <si>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</si>
  <si>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</si>
  <si>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</si>
  <si>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</si>
  <si>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</si>
  <si>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</si>
  <si>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</si>
  <si>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</si>
  <si>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</si>
  <si>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</si>
  <si>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</si>
  <si>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</si>
  <si>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</si>
  <si>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</si>
  <si>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</si>
  <si>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</si>
  <si>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</si>
  <si>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</si>
  <si>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</si>
  <si>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</si>
  <si>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</si>
  <si>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</si>
  <si>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</si>
  <si>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</si>
  <si>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</si>
  <si>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</si>
  <si>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</si>
  <si>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</si>
  <si>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</si>
  <si>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</si>
  <si>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</si>
  <si>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</si>
  <si>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</si>
  <si>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</si>
  <si>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</si>
  <si>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</si>
  <si>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</si>
  <si>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</si>
  <si>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</si>
  <si>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</si>
  <si>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</si>
  <si>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</si>
  <si>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</si>
  <si>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</si>
  <si>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</si>
  <si>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</si>
  <si>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</si>
  <si>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</si>
  <si>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</si>
  <si>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</si>
  <si>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</si>
  <si>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</si>
  <si>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</si>
  <si>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</si>
  <si>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</si>
  <si>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</si>
  <si>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</si>
  <si>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</si>
  <si>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</si>
  <si>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</si>
  <si>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</si>
  <si>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</si>
  <si>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</si>
  <si>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</si>
  <si>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</si>
  <si>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</si>
  <si>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</si>
  <si>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</si>
  <si>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</si>
  <si>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</si>
  <si>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</si>
  <si>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</si>
  <si>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</si>
  <si>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</si>
  <si>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</si>
  <si>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</si>
  <si>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</si>
  <si>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</si>
  <si>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</si>
  <si>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</si>
  <si>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</si>
  <si>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</si>
  <si>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</si>
  <si>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</si>
  <si>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</si>
  <si>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</si>
  <si>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</si>
  <si>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</si>
  <si>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</si>
  <si>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</si>
  <si>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</si>
  <si>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</si>
  <si>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</si>
  <si>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</si>
  <si>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</si>
  <si>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</si>
  <si>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</si>
  <si>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</si>
  <si>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</si>
  <si>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</si>
  <si>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</si>
  <si>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</si>
  <si>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</si>
  <si>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</si>
  <si>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</si>
  <si>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</si>
  <si>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</si>
  <si>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</si>
  <si>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</si>
  <si>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</si>
  <si>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</si>
  <si>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</si>
  <si>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</si>
  <si>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</si>
  <si>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</si>
  <si>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</si>
  <si>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</si>
  <si>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</si>
  <si>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</si>
  <si>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</si>
  <si>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</si>
  <si>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</si>
  <si>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</si>
  <si>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</si>
  <si>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</si>
  <si>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</si>
  <si>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</si>
  <si>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</si>
  <si>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</si>
  <si>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</si>
  <si>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</si>
  <si>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</si>
  <si>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</si>
  <si>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</si>
  <si>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</si>
  <si>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</si>
  <si>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</si>
  <si>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</si>
  <si>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</si>
  <si>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</si>
  <si>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</si>
  <si>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</si>
  <si>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</si>
  <si>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</si>
  <si>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</si>
  <si>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</si>
  <si>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</si>
  <si>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</si>
  <si>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</si>
  <si>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</si>
  <si>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</si>
  <si>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</si>
  <si>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</si>
  <si>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</si>
  <si>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</si>
  <si>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</si>
  <si>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</si>
  <si>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</si>
  <si>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</si>
  <si>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</si>
  <si>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</si>
  <si>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</si>
  <si>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</si>
  <si>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</si>
  <si>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</si>
  <si>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</si>
  <si>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</si>
  <si>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</si>
  <si>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</si>
  <si>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</si>
  <si>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</si>
  <si>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</si>
  <si>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</si>
  <si>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</si>
  <si>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</si>
  <si>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</si>
  <si>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</si>
  <si>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</si>
  <si>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</si>
  <si>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</si>
  <si>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</si>
  <si>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</si>
  <si>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</si>
  <si>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</si>
  <si>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</si>
  <si>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</si>
  <si>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</si>
  <si>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</si>
  <si>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</si>
  <si>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</si>
  <si>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</si>
  <si>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</si>
  <si>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</si>
  <si>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</si>
  <si>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</si>
  <si>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</si>
  <si>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</si>
  <si>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</si>
  <si>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</si>
  <si>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</si>
  <si>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</si>
  <si>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</si>
  <si>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</si>
  <si>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</si>
  <si>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</si>
  <si>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</si>
  <si>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</si>
  <si>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</si>
  <si>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</si>
  <si>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</si>
  <si>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</si>
  <si>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</si>
  <si>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</si>
  <si>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</si>
  <si>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</si>
  <si>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</si>
  <si>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</si>
  <si>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</si>
  <si>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</si>
  <si>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</si>
  <si>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</si>
  <si>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</si>
  <si>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</si>
  <si>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</si>
  <si>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</si>
  <si>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</si>
  <si>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</si>
  <si>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</si>
  <si>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</si>
  <si>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</si>
  <si>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</si>
  <si>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</si>
  <si>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</si>
  <si>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</si>
  <si>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</si>
  <si>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</si>
  <si>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</si>
  <si>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</si>
  <si>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</si>
  <si>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</si>
  <si>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</si>
  <si>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</si>
  <si>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</si>
  <si>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</si>
  <si>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</si>
  <si>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</si>
  <si>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</si>
  <si>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</si>
  <si>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</si>
  <si>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</si>
  <si>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</si>
  <si>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</si>
  <si>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</si>
  <si>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</si>
  <si>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</si>
  <si>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</si>
  <si>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</si>
  <si>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</si>
  <si>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</si>
  <si>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</si>
  <si>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</si>
  <si>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</si>
  <si>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</si>
  <si>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</si>
  <si>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</si>
  <si>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</si>
  <si>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</si>
  <si>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</si>
  <si>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</si>
  <si>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</si>
  <si>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</si>
  <si>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</si>
  <si>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</si>
  <si>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</si>
  <si>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</si>
  <si>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</si>
  <si>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</si>
  <si>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</si>
  <si>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</si>
  <si>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</si>
  <si>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</si>
  <si>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</si>
  <si>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</si>
  <si>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</si>
  <si>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</si>
  <si>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</si>
  <si>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</si>
  <si>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</si>
  <si>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</si>
  <si>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</si>
  <si>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</si>
  <si>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</si>
  <si>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</si>
  <si>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</si>
  <si>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</si>
  <si>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</si>
  <si>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</si>
  <si>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</si>
  <si>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</si>
  <si>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</si>
  <si>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</si>
  <si>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</si>
  <si>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</si>
  <si>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</si>
  <si>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</si>
  <si>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</si>
  <si>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</si>
  <si>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</si>
  <si>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</si>
  <si>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</si>
  <si>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</si>
  <si>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</si>
  <si>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</si>
  <si>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</si>
  <si>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</si>
  <si>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</si>
  <si>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</si>
  <si>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</si>
  <si>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</si>
  <si>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</si>
  <si>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</si>
  <si>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</si>
  <si>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</si>
  <si>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</si>
  <si>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</si>
  <si>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</si>
  <si>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</si>
  <si>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</si>
  <si>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</si>
  <si>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</si>
  <si>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</si>
  <si>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</si>
  <si>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</si>
  <si>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</si>
  <si>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</si>
  <si>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</si>
  <si>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</si>
  <si>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</si>
  <si>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</si>
  <si>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</si>
  <si>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</si>
  <si>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</si>
  <si>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</si>
  <si>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</si>
  <si>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</si>
  <si>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</si>
  <si>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</si>
  <si>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</si>
  <si>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</si>
  <si>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</si>
  <si>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</si>
  <si>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</si>
  <si>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</si>
  <si>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</si>
  <si>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</si>
  <si>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</si>
  <si>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</si>
  <si>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</si>
  <si>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</si>
  <si>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</si>
  <si>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</si>
  <si>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</si>
  <si>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</si>
  <si>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</si>
  <si>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</si>
  <si>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</si>
  <si>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</si>
  <si>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</si>
  <si>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</si>
  <si>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</si>
  <si>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</si>
  <si>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</si>
  <si>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</si>
  <si>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</si>
  <si>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</si>
  <si>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</si>
  <si>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</si>
  <si>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</si>
  <si>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</si>
  <si>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</si>
  <si>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</si>
  <si>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</si>
  <si>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</si>
  <si>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</si>
  <si>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</si>
  <si>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</si>
  <si>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</si>
  <si>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</si>
  <si>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</si>
  <si>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</si>
  <si>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</si>
  <si>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</si>
  <si>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</si>
  <si>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</si>
  <si>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</si>
  <si>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</si>
  <si>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</si>
  <si>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</si>
  <si>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</si>
  <si>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</si>
  <si>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</si>
  <si>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</si>
  <si>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</si>
  <si>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</si>
  <si>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</si>
  <si>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</si>
  <si>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</si>
  <si>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</si>
  <si>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</si>
  <si>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</si>
  <si>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</si>
  <si>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</si>
  <si>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</si>
  <si>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</si>
  <si>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</si>
  <si>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</si>
  <si>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</si>
  <si>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</si>
  <si>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</si>
  <si>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</si>
  <si>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</si>
  <si>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</si>
  <si>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</si>
  <si>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</si>
  <si>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</si>
  <si>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</si>
  <si>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</si>
  <si>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</si>
  <si>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</si>
  <si>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</si>
  <si>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</si>
  <si>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</si>
  <si>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</si>
  <si>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</si>
  <si>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</si>
  <si>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</si>
  <si>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</si>
  <si>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</si>
  <si>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</si>
  <si>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</si>
  <si>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</si>
  <si>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</si>
  <si>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</si>
  <si>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</si>
  <si>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</si>
  <si>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</si>
  <si>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</si>
  <si>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</si>
  <si>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</si>
  <si>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</si>
  <si>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</si>
  <si>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</si>
  <si>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</si>
  <si>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</si>
  <si>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</si>
  <si>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</si>
  <si>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</si>
  <si>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</si>
  <si>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</si>
  <si>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</si>
  <si>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</si>
  <si>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</si>
  <si>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</si>
  <si>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</si>
  <si>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</si>
  <si>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</si>
  <si>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</si>
  <si>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</si>
  <si>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</si>
  <si>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</si>
  <si>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</si>
  <si>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</si>
  <si>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</si>
  <si>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</si>
  <si>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</si>
  <si>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</si>
  <si>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</si>
  <si>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</si>
  <si>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</si>
  <si>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</si>
  <si>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</si>
  <si>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</si>
  <si>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</si>
  <si>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</si>
  <si>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</si>
  <si>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</si>
  <si>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</si>
  <si>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</si>
  <si>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</si>
  <si>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</si>
  <si>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</si>
  <si>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</si>
  <si>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</si>
  <si>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</si>
  <si>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</si>
  <si>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</si>
  <si>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</si>
  <si>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</si>
  <si>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</si>
  <si>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</si>
  <si>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</si>
  <si>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</si>
  <si>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</si>
  <si>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</si>
  <si>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</si>
  <si>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</si>
  <si>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</si>
  <si>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</si>
  <si>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</si>
  <si>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</si>
  <si>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</si>
  <si>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</si>
  <si>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</si>
  <si>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</si>
  <si>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</si>
  <si>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</si>
  <si>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</si>
  <si>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</si>
  <si>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</si>
  <si>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</si>
  <si>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</si>
  <si>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</si>
  <si>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</si>
  <si>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</si>
  <si>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</si>
  <si>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</si>
  <si>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</si>
  <si>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</si>
  <si>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</si>
  <si>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</si>
  <si>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</si>
  <si>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</si>
  <si>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</si>
  <si>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</si>
  <si>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</si>
  <si>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</si>
  <si>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</si>
  <si>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</si>
  <si>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</si>
  <si>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</si>
  <si>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</si>
  <si>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</si>
  <si>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</si>
  <si>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</si>
  <si>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</si>
  <si>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</si>
  <si>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</si>
  <si>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</si>
  <si>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</si>
  <si>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</si>
  <si>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</si>
  <si>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</si>
  <si>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</si>
  <si>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</si>
  <si>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</si>
  <si>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</si>
  <si>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</si>
  <si>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</si>
  <si>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</si>
  <si>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</si>
  <si>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</si>
  <si>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</si>
  <si>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</si>
  <si>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</si>
  <si>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</si>
  <si>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</si>
  <si>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</si>
  <si>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</si>
  <si>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</si>
  <si>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</si>
  <si>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</si>
  <si>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</si>
  <si>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</si>
  <si>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</si>
  <si>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</si>
  <si>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</si>
  <si>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</si>
  <si>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</si>
  <si>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</si>
  <si>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</si>
  <si>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</si>
  <si>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</si>
  <si>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</si>
  <si>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</si>
  <si>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</si>
  <si>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</si>
  <si>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</si>
  <si>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</si>
  <si>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</si>
  <si>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</si>
  <si>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</si>
  <si>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</si>
  <si>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</si>
  <si>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</si>
  <si>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</si>
  <si>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</si>
  <si>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</si>
  <si>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</si>
  <si>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</si>
  <si>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</si>
  <si>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</si>
  <si>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</si>
  <si>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</si>
  <si>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</si>
  <si>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</si>
  <si>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</si>
  <si>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</si>
  <si>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</si>
  <si>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</si>
  <si>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</si>
  <si>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</si>
  <si>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</si>
  <si>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</si>
  <si>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</si>
  <si>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</si>
  <si>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</si>
  <si>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</si>
  <si>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</si>
  <si>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</si>
  <si>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</si>
  <si>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</si>
  <si>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</si>
  <si>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</si>
  <si>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</si>
  <si>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</si>
  <si>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</si>
  <si>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</si>
  <si>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</si>
  <si>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</si>
  <si>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</si>
  <si>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</si>
  <si>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</si>
  <si>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</si>
  <si>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</si>
  <si>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</si>
  <si>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</si>
  <si>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</si>
  <si>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</si>
  <si>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</si>
  <si>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</si>
  <si>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</si>
  <si>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</si>
  <si>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</si>
  <si>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</si>
  <si>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</si>
  <si>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</si>
  <si>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</si>
  <si>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</si>
  <si>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</si>
  <si>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</si>
  <si>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</si>
  <si>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</si>
  <si>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</si>
  <si>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</si>
  <si>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</si>
  <si>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</si>
  <si>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</si>
  <si>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</si>
  <si>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</si>
  <si>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</si>
  <si>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</si>
  <si>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</si>
  <si>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</si>
  <si>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</si>
  <si>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</si>
  <si>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</si>
  <si>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</si>
  <si>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</si>
  <si>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</si>
  <si>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</si>
  <si>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</si>
  <si>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</si>
  <si>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</si>
  <si>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</si>
  <si>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</si>
  <si>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</si>
  <si>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</si>
  <si>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</si>
  <si>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</si>
  <si>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</si>
  <si>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</si>
  <si>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</si>
  <si>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</si>
  <si>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</si>
  <si>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</si>
  <si>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</si>
  <si>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</si>
  <si>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</si>
  <si>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</si>
  <si>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</si>
  <si>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</si>
  <si>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</si>
  <si>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</si>
  <si>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</si>
  <si>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</si>
  <si>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</si>
  <si>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</si>
  <si>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</si>
  <si>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</si>
  <si>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</si>
  <si>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</si>
  <si>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</si>
  <si>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</si>
  <si>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</si>
  <si>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</si>
  <si>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</si>
  <si>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</si>
  <si>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</si>
  <si>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</si>
  <si>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</si>
  <si>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</si>
  <si>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</si>
  <si>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</si>
  <si>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</si>
  <si>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</si>
  <si>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</si>
  <si>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</si>
  <si>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</si>
  <si>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</si>
  <si>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</si>
  <si>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</si>
  <si>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</si>
  <si>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</si>
  <si>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</si>
  <si>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</si>
  <si>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</si>
  <si>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</si>
  <si>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</si>
  <si>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</si>
  <si>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</si>
  <si>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</si>
  <si>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</si>
  <si>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</si>
  <si>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</si>
  <si>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</si>
  <si>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</si>
  <si>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</si>
  <si>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</si>
  <si>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</si>
  <si>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</si>
  <si>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</si>
  <si>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</si>
  <si>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</si>
  <si>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</si>
  <si>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</si>
  <si>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</si>
  <si>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</si>
  <si>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</si>
  <si>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</si>
  <si>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</si>
  <si>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</si>
  <si>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</si>
  <si>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</si>
  <si>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</si>
  <si>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</si>
  <si>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</si>
  <si>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</si>
  <si>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</si>
  <si>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</si>
  <si>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</si>
  <si>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</si>
  <si>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</si>
  <si>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</si>
  <si>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</si>
  <si>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</si>
  <si>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</si>
  <si>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</si>
  <si>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</si>
  <si>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</si>
  <si>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</si>
  <si>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</si>
  <si>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</si>
  <si>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</si>
  <si>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</si>
  <si>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</si>
  <si>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</si>
  <si>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</si>
  <si>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</si>
  <si>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</si>
  <si>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</si>
  <si>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</si>
  <si>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</si>
  <si>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</si>
  <si>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</si>
  <si>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</si>
  <si>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</si>
  <si>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</si>
  <si>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</si>
  <si>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</si>
  <si>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</si>
  <si>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</si>
  <si>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</si>
  <si>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</si>
  <si>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</si>
  <si>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</si>
  <si>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</si>
  <si>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</si>
  <si>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</si>
  <si>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</si>
  <si>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</si>
  <si>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</si>
  <si>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</si>
  <si>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</si>
  <si>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</si>
  <si>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</si>
  <si>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</si>
  <si>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</si>
  <si>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</si>
  <si>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</si>
  <si>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</si>
  <si>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</si>
  <si>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</si>
  <si>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</si>
  <si>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</si>
  <si>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</si>
  <si>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</si>
  <si>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</si>
  <si>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</si>
  <si>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</si>
  <si>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</si>
  <si>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</si>
  <si>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</si>
  <si>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</si>
  <si>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</si>
  <si>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</si>
  <si>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</si>
  <si>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</si>
  <si>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</si>
  <si>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</si>
  <si>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</si>
  <si>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</si>
  <si>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</si>
  <si>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</si>
  <si>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</si>
  <si>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</si>
  <si>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</si>
  <si>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</si>
  <si>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</si>
  <si>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</si>
  <si>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</si>
  <si>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</si>
  <si>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</si>
  <si>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</si>
  <si>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</si>
  <si>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</si>
  <si>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</si>
  <si>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</si>
  <si>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</si>
  <si>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</si>
  <si>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</si>
  <si>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</si>
  <si>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</si>
  <si>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</si>
  <si>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</si>
  <si>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</si>
  <si>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</si>
  <si>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</si>
  <si>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</si>
  <si>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</si>
  <si>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</si>
  <si>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</si>
  <si>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</si>
  <si>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</si>
  <si>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</si>
  <si>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</si>
  <si>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</si>
  <si>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</si>
  <si>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</si>
  <si>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</si>
  <si>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</si>
  <si>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</si>
  <si>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</si>
  <si>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</si>
  <si>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</si>
  <si>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</si>
  <si>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</si>
  <si>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</si>
  <si>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</si>
  <si>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</si>
  <si>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</si>
  <si>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</si>
  <si>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</si>
  <si>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</si>
  <si>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</si>
  <si>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</si>
  <si>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</si>
  <si>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</si>
  <si>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</si>
  <si>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</si>
  <si>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</si>
  <si>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</si>
  <si>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</si>
  <si>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</si>
  <si>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</si>
  <si>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</si>
  <si>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</si>
  <si>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</si>
  <si>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</si>
  <si>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</si>
  <si>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</si>
  <si>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</si>
  <si>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</si>
  <si>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</si>
  <si>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</si>
  <si>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</si>
  <si>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</si>
  <si>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</si>
  <si>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</si>
  <si>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</si>
  <si>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</si>
  <si>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</si>
  <si>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</si>
  <si>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</si>
  <si>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</si>
  <si>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</si>
  <si>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</si>
  <si>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</si>
  <si>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</si>
  <si>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</si>
  <si>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</si>
  <si>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</si>
  <si>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</si>
  <si>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</si>
  <si>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</si>
  <si>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</si>
  <si>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</si>
  <si>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</si>
  <si>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</si>
  <si>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</si>
  <si>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</si>
  <si>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</si>
  <si>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</si>
  <si>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</si>
  <si>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</si>
  <si>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</si>
  <si>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</si>
  <si>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</si>
  <si>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</si>
  <si>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</si>
  <si>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</si>
  <si>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</si>
  <si>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</si>
  <si>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</si>
  <si>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</si>
  <si>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</si>
  <si>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</si>
  <si>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</si>
  <si>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</si>
  <si>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</si>
  <si>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</si>
  <si>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</si>
  <si>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</si>
  <si>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</si>
  <si>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</si>
  <si>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</si>
  <si>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</si>
  <si>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</si>
  <si>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</si>
  <si>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</si>
  <si>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</si>
  <si>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</si>
  <si>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</si>
  <si>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</si>
  <si>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</si>
  <si>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</si>
  <si>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</si>
  <si>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</si>
  <si>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</si>
  <si>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</si>
  <si>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</si>
  <si>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</si>
  <si>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</si>
  <si>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</si>
  <si>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</si>
  <si>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</si>
  <si>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</si>
  <si>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</si>
  <si>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</si>
  <si>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</si>
  <si>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</si>
  <si>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</si>
  <si>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</si>
  <si>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</si>
  <si>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</si>
  <si>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</si>
  <si>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</si>
  <si>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</si>
  <si>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</si>
  <si>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</si>
  <si>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</si>
  <si>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</si>
  <si>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</si>
  <si>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</si>
  <si>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</si>
  <si>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</si>
  <si>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</si>
  <si>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</si>
  <si>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</si>
  <si>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</si>
  <si>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</si>
  <si>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</si>
  <si>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</si>
  <si>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</si>
  <si>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</si>
  <si>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</si>
  <si>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</si>
  <si>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</si>
  <si>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</si>
  <si>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</si>
  <si>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</si>
  <si>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</si>
  <si>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</si>
  <si>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</si>
  <si>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</si>
  <si>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</si>
  <si>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</si>
  <si>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</si>
  <si>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</si>
  <si>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</si>
  <si>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</si>
  <si>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</si>
  <si>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</si>
  <si>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</si>
  <si>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</si>
  <si>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</si>
  <si>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</si>
  <si>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</si>
  <si>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</si>
  <si>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</si>
  <si>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</si>
  <si>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</si>
  <si>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</si>
  <si>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</si>
  <si>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</si>
  <si>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</si>
  <si>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</si>
  <si>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</si>
  <si>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</si>
  <si>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</si>
  <si>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</si>
  <si>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</si>
  <si>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</si>
  <si>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</si>
  <si>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</si>
  <si>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</si>
  <si>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</si>
  <si>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</si>
  <si>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</si>
  <si>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</si>
  <si>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</si>
  <si>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</si>
  <si>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</si>
  <si>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</si>
  <si>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</si>
  <si>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</si>
  <si>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</si>
  <si>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</si>
  <si>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</si>
  <si>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</si>
  <si>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</si>
  <si>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</si>
  <si>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</si>
  <si>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</si>
  <si>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</si>
  <si>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</si>
  <si>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</si>
  <si>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</si>
  <si>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</si>
  <si>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</si>
  <si>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</si>
  <si>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</si>
  <si>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</si>
  <si>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</si>
  <si>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</si>
  <si>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</si>
  <si>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</si>
  <si>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</si>
  <si>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</si>
  <si>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</si>
  <si>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</si>
  <si>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</si>
  <si>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</si>
  <si>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</si>
  <si>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</si>
  <si>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</si>
  <si>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</si>
  <si>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</si>
  <si>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</si>
  <si>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</si>
  <si>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</si>
  <si>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</si>
  <si>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</si>
  <si>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</si>
  <si>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</si>
  <si>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</si>
  <si>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</si>
  <si>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</si>
  <si>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</si>
  <si>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</si>
  <si>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</si>
  <si>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</si>
  <si>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</si>
  <si>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</si>
  <si>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</si>
  <si>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</si>
  <si>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</si>
  <si>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</si>
  <si>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</si>
  <si>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</si>
  <si>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</si>
  <si>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</si>
  <si>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</si>
  <si>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</si>
  <si>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</si>
  <si>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</si>
  <si>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</si>
  <si>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</si>
  <si>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</si>
  <si>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</si>
  <si>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</si>
  <si>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</si>
  <si>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</si>
  <si>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</si>
  <si>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</si>
  <si>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</si>
  <si>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</si>
  <si>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</si>
  <si>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</si>
  <si>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</si>
  <si>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</si>
  <si>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</si>
  <si>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</si>
  <si>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</si>
  <si>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</si>
  <si>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</si>
  <si>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</si>
  <si>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</si>
  <si>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</si>
  <si>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</si>
  <si>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</si>
  <si>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</si>
  <si>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</si>
  <si>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</si>
  <si>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</si>
  <si>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</si>
  <si>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</si>
  <si>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</si>
  <si>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</si>
  <si>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</si>
  <si>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</si>
  <si>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</si>
  <si>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</si>
  <si>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</si>
  <si>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</si>
  <si>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</si>
  <si>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</si>
  <si>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</si>
  <si>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</si>
  <si>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</si>
  <si>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</si>
  <si>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</si>
  <si>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</si>
  <si>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</si>
  <si>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</si>
  <si>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</si>
  <si>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</si>
  <si>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</si>
  <si>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</si>
  <si>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</si>
  <si>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</si>
  <si>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</si>
  <si>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</si>
  <si>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</si>
  <si>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</si>
  <si>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</si>
  <si>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</si>
  <si>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</si>
  <si>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</si>
  <si>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</si>
  <si>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</si>
  <si>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</si>
  <si>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</si>
  <si>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</si>
  <si>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</si>
  <si>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</si>
  <si>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</si>
  <si>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</si>
  <si>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</si>
  <si>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</si>
  <si>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</si>
  <si>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</si>
  <si>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</si>
  <si>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</si>
  <si>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</si>
  <si>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</si>
  <si>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</si>
  <si>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</si>
  <si>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</si>
  <si>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</si>
  <si>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</si>
  <si>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</si>
  <si>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</si>
  <si>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</si>
  <si>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</si>
  <si>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</si>
  <si>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</si>
  <si>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</si>
  <si>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</si>
  <si>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</si>
  <si>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</si>
  <si>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</si>
  <si>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</si>
  <si>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</si>
  <si>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</si>
  <si>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</si>
  <si>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</si>
  <si>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</si>
  <si>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</si>
  <si>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</si>
  <si>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</si>
  <si>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</si>
  <si>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</si>
  <si>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</si>
  <si>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</si>
  <si>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</si>
  <si>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</si>
  <si>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</si>
  <si>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</si>
  <si>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</si>
  <si>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</si>
  <si>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</si>
  <si>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</si>
  <si>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</si>
  <si>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</si>
  <si>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</si>
  <si>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</si>
  <si>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</si>
  <si>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</si>
  <si>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</si>
  <si>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</si>
  <si>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</si>
  <si>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</si>
  <si>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</si>
  <si>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</si>
  <si>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</si>
  <si>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</si>
  <si>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</si>
  <si>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</si>
  <si>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</si>
  <si>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</si>
  <si>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</si>
  <si>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</si>
  <si>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</si>
  <si>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</si>
  <si>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</si>
  <si>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</si>
  <si>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</si>
  <si>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</si>
  <si>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</si>
  <si>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</si>
  <si>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</si>
  <si>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</si>
  <si>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</si>
  <si>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</si>
  <si>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</si>
  <si>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</si>
  <si>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</si>
  <si>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</si>
  <si>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</si>
  <si>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</si>
  <si>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</si>
  <si>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</si>
  <si>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</si>
  <si>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</si>
  <si>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</si>
  <si>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</si>
  <si>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</si>
  <si>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</si>
  <si>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</si>
  <si>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</si>
  <si>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</si>
  <si>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</si>
  <si>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</si>
  <si>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</si>
  <si>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</si>
  <si>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</si>
  <si>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</si>
  <si>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</si>
  <si>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</si>
  <si>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</si>
  <si>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</si>
  <si>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</si>
  <si>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</si>
  <si>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</si>
  <si>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</si>
  <si>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</si>
  <si>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</si>
  <si>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</si>
  <si>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</si>
  <si>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</si>
  <si>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</si>
  <si>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</si>
  <si>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</si>
  <si>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</si>
  <si>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</si>
  <si>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</si>
  <si>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</si>
  <si>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</si>
  <si>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</si>
  <si>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</si>
  <si>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</si>
  <si>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</si>
  <si>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</si>
  <si>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</si>
  <si>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</si>
  <si>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</si>
  <si>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</si>
  <si>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</si>
  <si>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</si>
  <si>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</si>
  <si>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</si>
  <si>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</si>
  <si>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</si>
  <si>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</si>
  <si>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</si>
  <si>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</si>
  <si>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</si>
  <si>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</si>
  <si>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</si>
  <si>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</si>
  <si>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</si>
  <si>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</si>
  <si>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</si>
  <si>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</si>
  <si>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</si>
  <si>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</si>
  <si>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</si>
  <si>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</si>
  <si>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</si>
  <si>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</si>
  <si>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</si>
  <si>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</si>
  <si>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</si>
  <si>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</si>
  <si>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</si>
  <si>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</si>
  <si>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</si>
  <si>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</si>
  <si>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</si>
  <si>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</si>
  <si>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</si>
  <si>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</si>
  <si>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</si>
  <si>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</si>
  <si>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</si>
  <si>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</si>
  <si>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</si>
  <si>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</si>
  <si>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</si>
  <si>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</si>
  <si>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</si>
  <si>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</si>
  <si>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</si>
  <si>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</si>
  <si>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</si>
  <si>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</si>
  <si>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</si>
  <si>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</si>
  <si>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</si>
  <si>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</si>
  <si>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</si>
  <si>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</si>
  <si>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</si>
  <si>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</si>
  <si>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</si>
  <si>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</si>
  <si>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</si>
  <si>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</si>
  <si>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</si>
  <si>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</si>
  <si>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</si>
  <si>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</si>
  <si>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</si>
  <si>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</si>
  <si>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</si>
  <si>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</si>
  <si>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</si>
  <si>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</si>
  <si>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</si>
  <si>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</si>
  <si>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</si>
  <si>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</si>
  <si>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</si>
  <si>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</si>
  <si>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</si>
  <si>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</si>
  <si>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</si>
  <si>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</si>
  <si>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</si>
  <si>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</si>
  <si>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</si>
  <si>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</si>
  <si>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</si>
  <si>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</si>
  <si>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</si>
  <si>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</si>
  <si>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</si>
  <si>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</si>
  <si>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</si>
  <si>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</si>
  <si>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</si>
  <si>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</si>
  <si>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</si>
  <si>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</si>
  <si>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</si>
  <si>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</si>
  <si>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</si>
  <si>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</si>
  <si>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</si>
  <si>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</si>
  <si>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</si>
  <si>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</si>
  <si>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</si>
  <si>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</si>
  <si>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</si>
  <si>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</si>
  <si>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</si>
  <si>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</si>
  <si>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</si>
  <si>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</si>
  <si>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</si>
  <si>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</si>
  <si>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</si>
  <si>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</si>
  <si>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</si>
  <si>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</si>
  <si>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</si>
  <si>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</si>
  <si>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</si>
  <si>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</si>
  <si>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</si>
  <si>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</si>
  <si>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</si>
  <si>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</si>
  <si>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</si>
  <si>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</si>
  <si>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</si>
  <si>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</si>
  <si>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</si>
  <si>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</si>
  <si>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</si>
  <si>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</si>
  <si>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</si>
  <si>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</si>
  <si>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</si>
  <si>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</si>
  <si>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</si>
  <si>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</si>
  <si>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</si>
  <si>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</si>
  <si>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</si>
  <si>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</si>
  <si>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</si>
  <si>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</si>
  <si>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</si>
  <si>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</si>
  <si>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</si>
  <si>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</si>
  <si>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</si>
  <si>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</si>
  <si>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</si>
  <si>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</si>
  <si>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</si>
  <si>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</si>
  <si>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</si>
  <si>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</si>
  <si>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</si>
  <si>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</si>
  <si>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</si>
  <si>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</si>
  <si>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</si>
  <si>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</si>
  <si>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</si>
  <si>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</si>
  <si>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</si>
  <si>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</si>
  <si>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</si>
  <si>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</si>
  <si>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</si>
  <si>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</si>
  <si>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</si>
  <si>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</si>
  <si>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</si>
  <si>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</si>
  <si>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</si>
  <si>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</si>
  <si>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</si>
  <si>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</si>
  <si>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</si>
  <si>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</si>
  <si>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</si>
  <si>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</si>
  <si>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</si>
  <si>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</si>
  <si>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</si>
  <si>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</si>
  <si>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</si>
  <si>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</si>
  <si>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</si>
  <si>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</si>
  <si>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</si>
  <si>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</si>
  <si>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</si>
  <si>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</si>
  <si>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</si>
  <si>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</si>
  <si>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</si>
  <si>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</si>
  <si>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</si>
  <si>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</si>
  <si>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</si>
  <si>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</si>
  <si>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</si>
  <si>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</si>
  <si>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</si>
  <si>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</si>
  <si>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</si>
  <si>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</si>
  <si>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</si>
  <si>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</si>
  <si>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</si>
  <si>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</si>
  <si>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</si>
  <si>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</si>
  <si>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</si>
  <si>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</si>
  <si>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</si>
  <si>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</si>
  <si>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</si>
  <si>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</si>
  <si>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</si>
  <si>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</si>
  <si>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</si>
  <si>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</si>
  <si>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</si>
  <si>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</si>
  <si>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</si>
  <si>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</si>
  <si>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</si>
  <si>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</si>
  <si>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</si>
  <si>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</si>
  <si>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</si>
  <si>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</si>
  <si>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</si>
  <si>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</si>
  <si>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</si>
  <si>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</si>
  <si>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</si>
  <si>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</si>
  <si>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</si>
  <si>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</si>
  <si>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</si>
  <si>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</si>
  <si>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</si>
  <si>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</si>
  <si>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</si>
  <si>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</si>
  <si>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</si>
  <si>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</si>
  <si>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</si>
  <si>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</si>
  <si>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</si>
  <si>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</si>
  <si>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</si>
  <si>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</si>
  <si>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</si>
  <si>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</si>
  <si>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</si>
  <si>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</si>
  <si>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</si>
  <si>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</si>
  <si>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</si>
  <si>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</si>
  <si>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</si>
  <si>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</si>
  <si>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</si>
  <si>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</si>
  <si>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</si>
  <si>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</si>
  <si>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</si>
  <si>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</si>
  <si>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</si>
  <si>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</si>
  <si>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</si>
  <si>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</si>
  <si>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</si>
  <si>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</si>
  <si>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</si>
  <si>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</si>
  <si>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</si>
  <si>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</si>
  <si>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</si>
  <si>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</si>
  <si>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</si>
  <si>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</si>
  <si>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</si>
  <si>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</si>
  <si>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</si>
  <si>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</si>
  <si>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</si>
  <si>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</si>
  <si>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</si>
  <si>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</si>
  <si>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</si>
  <si>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</si>
  <si>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</si>
  <si>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</si>
  <si>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</si>
  <si>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</si>
  <si>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</si>
  <si>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</si>
  <si>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</si>
  <si>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</si>
  <si>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</si>
  <si>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</si>
  <si>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</si>
  <si>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</si>
  <si>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</si>
  <si>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</si>
  <si>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</si>
  <si>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</si>
  <si>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</si>
  <si>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</si>
  <si>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</si>
  <si>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</si>
  <si>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</si>
  <si>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</si>
  <si>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</si>
  <si>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</si>
  <si>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</si>
  <si>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</si>
  <si>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</si>
  <si>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</si>
  <si>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</si>
  <si>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</si>
  <si>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</si>
  <si>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</si>
  <si>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</si>
  <si>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</si>
  <si>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</si>
  <si>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</si>
  <si>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</si>
  <si>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</si>
  <si>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</si>
  <si>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</si>
  <si>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</si>
  <si>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</si>
  <si>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</si>
  <si>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</si>
  <si>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</si>
  <si>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</si>
  <si>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</si>
  <si>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</si>
  <si>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</si>
  <si>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</si>
  <si>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</si>
  <si>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</si>
  <si>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</si>
  <si>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</si>
  <si>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</si>
  <si>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</si>
  <si>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</si>
  <si>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</si>
  <si>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</si>
  <si>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</si>
  <si>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</si>
  <si>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</si>
  <si>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</si>
  <si>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</si>
  <si>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</si>
  <si>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</si>
  <si>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</si>
  <si>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</si>
  <si>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</si>
  <si>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</si>
  <si>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</si>
  <si>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</si>
  <si>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</si>
  <si>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</si>
  <si>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</si>
  <si>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</si>
  <si>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</si>
  <si>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</si>
  <si>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</si>
  <si>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</si>
  <si>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</si>
  <si>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</si>
  <si>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</si>
  <si>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</si>
  <si>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</si>
  <si>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</si>
  <si>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</si>
  <si>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</si>
  <si>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</si>
  <si>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</si>
  <si>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</si>
  <si>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</si>
  <si>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</si>
  <si>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</si>
  <si>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</si>
  <si>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</si>
  <si>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</si>
  <si>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</si>
  <si>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</si>
  <si>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</si>
  <si>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</si>
  <si>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</si>
  <si>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</si>
  <si>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</si>
  <si>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</si>
  <si>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</si>
  <si>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</si>
  <si>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</si>
  <si>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</si>
  <si>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</si>
  <si>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</si>
  <si>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</si>
  <si>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</si>
  <si>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</si>
  <si>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</si>
  <si>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</si>
  <si>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</si>
  <si>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</si>
  <si>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</si>
  <si>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</si>
  <si>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</si>
  <si>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</si>
  <si>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</si>
  <si>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</si>
  <si>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</si>
  <si>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</si>
  <si>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</si>
  <si>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</si>
  <si>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</si>
  <si>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</si>
  <si>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</si>
  <si>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</si>
  <si>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</si>
  <si>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</si>
  <si>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</si>
  <si>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</si>
  <si>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</si>
  <si>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</si>
  <si>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</si>
  <si>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</si>
  <si>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</si>
  <si>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</si>
  <si>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</si>
  <si>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</si>
  <si>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</si>
  <si>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</si>
  <si>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</si>
  <si>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</si>
  <si>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</si>
  <si>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</si>
  <si>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</si>
  <si>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</si>
  <si>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</si>
  <si>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</si>
  <si>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</si>
  <si>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</si>
  <si>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</si>
  <si>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</si>
  <si>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</si>
  <si>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</si>
  <si>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</si>
  <si>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</si>
  <si>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</si>
  <si>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</si>
  <si>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</si>
  <si>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</si>
  <si>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</si>
  <si>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</si>
  <si>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</si>
  <si>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</si>
  <si>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</si>
  <si>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</si>
  <si>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</si>
  <si>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</si>
  <si>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</si>
  <si>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</si>
  <si>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</si>
  <si>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</si>
  <si>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</si>
  <si>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</si>
  <si>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</si>
  <si>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</si>
  <si>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</si>
  <si>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</si>
  <si>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</si>
  <si>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</si>
  <si>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</si>
  <si>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</si>
  <si>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</si>
  <si>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</si>
  <si>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</si>
  <si>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</si>
  <si>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</si>
  <si>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</si>
  <si>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</si>
  <si>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</si>
  <si>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</si>
  <si>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</si>
  <si>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</si>
  <si>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</si>
  <si>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</si>
  <si>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</si>
  <si>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</si>
  <si>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</si>
  <si>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</si>
  <si>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</si>
  <si>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</si>
  <si>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</si>
  <si>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</si>
  <si>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</si>
  <si>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</si>
  <si>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</si>
  <si>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</si>
  <si>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</si>
  <si>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</si>
  <si>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</si>
  <si>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</si>
  <si>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</si>
  <si>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</si>
  <si>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</si>
  <si>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</si>
  <si>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</si>
  <si>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</si>
  <si>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</si>
  <si>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</si>
  <si>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</si>
  <si>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</si>
  <si>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</si>
  <si>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</si>
  <si>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</si>
  <si>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</si>
  <si>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</si>
  <si>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</si>
  <si>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</si>
  <si>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</si>
  <si>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</si>
  <si>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</si>
  <si>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</si>
  <si>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</si>
  <si>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</si>
  <si>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</si>
  <si>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</si>
  <si>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</si>
  <si>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</si>
  <si>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</si>
  <si>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</si>
  <si>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</si>
  <si>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</si>
  <si>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</si>
  <si>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</si>
  <si>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</si>
  <si>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</si>
  <si>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</si>
  <si>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</si>
  <si>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</si>
  <si>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</si>
  <si>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</si>
  <si>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</si>
  <si>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</si>
  <si>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</si>
  <si>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</si>
  <si>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</si>
  <si>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</si>
  <si>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</si>
  <si>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</si>
  <si>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</si>
  <si>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</si>
  <si>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</si>
  <si>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</si>
  <si>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</si>
  <si>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</si>
  <si>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</si>
  <si>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</si>
  <si>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</si>
  <si>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</si>
  <si>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</si>
  <si>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</si>
  <si>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</si>
  <si>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</si>
  <si>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</si>
  <si>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</si>
  <si>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</si>
  <si>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</si>
  <si>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</si>
  <si>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</si>
  <si>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</si>
  <si>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</si>
  <si>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</si>
  <si>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</si>
  <si>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</si>
  <si>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</si>
  <si>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</si>
  <si>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</si>
  <si>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</si>
  <si>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</si>
  <si>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</si>
  <si>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</si>
  <si>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</si>
  <si>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</si>
  <si>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</si>
  <si>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</si>
  <si>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</si>
  <si>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</si>
  <si>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</si>
  <si>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</si>
  <si>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</si>
  <si>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</si>
  <si>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</si>
  <si>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</si>
  <si>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</si>
  <si>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</si>
  <si>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</si>
  <si>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</si>
  <si>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</si>
  <si>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</si>
  <si>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</si>
  <si>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</si>
  <si>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</si>
  <si>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</si>
  <si>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</si>
  <si>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</si>
  <si>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</si>
  <si>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</si>
  <si>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</si>
  <si>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</si>
  <si>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</si>
  <si>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</si>
  <si>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</si>
  <si>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</si>
  <si>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</si>
  <si>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</si>
  <si>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</si>
  <si>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</si>
  <si>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</si>
  <si>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</si>
  <si>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</si>
  <si>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</si>
  <si>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</si>
  <si>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</si>
  <si>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</si>
  <si>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</si>
  <si>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</si>
  <si>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</si>
  <si>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</si>
  <si>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</si>
  <si>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</si>
  <si>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</si>
  <si>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</si>
  <si>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</si>
  <si>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</si>
  <si>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</si>
  <si>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</si>
  <si>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</si>
  <si>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</si>
  <si>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</si>
  <si>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</si>
  <si>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</si>
  <si>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</si>
  <si>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</si>
  <si>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</si>
  <si>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</si>
  <si>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</si>
  <si>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</si>
  <si>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</si>
  <si>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</si>
  <si>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</si>
  <si>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</si>
  <si>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</si>
  <si>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</si>
  <si>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</si>
  <si>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</si>
  <si>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</si>
  <si>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</si>
  <si>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</si>
  <si>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</si>
  <si>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</si>
  <si>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</si>
  <si>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</si>
  <si>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</si>
  <si>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</si>
  <si>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</si>
  <si>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</si>
  <si>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</si>
  <si>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</si>
  <si>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</si>
  <si>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</si>
  <si>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</si>
  <si>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</si>
  <si>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</si>
  <si>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</si>
  <si>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</si>
  <si>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</si>
  <si>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</si>
  <si>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</si>
  <si>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</si>
  <si>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</si>
  <si>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</si>
  <si>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</si>
  <si>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</si>
  <si>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</si>
  <si>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</si>
  <si>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</si>
  <si>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</si>
  <si>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</si>
  <si>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</si>
  <si>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</si>
  <si>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</si>
  <si>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</si>
  <si>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</si>
  <si>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</si>
  <si>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</si>
  <si>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</si>
  <si>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</si>
  <si>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</si>
  <si>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</si>
  <si>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</si>
  <si>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</si>
  <si>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</si>
  <si>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</si>
  <si>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</si>
  <si>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</si>
  <si>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</si>
  <si>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</si>
  <si>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</si>
  <si>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</si>
  <si>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</si>
  <si>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</si>
  <si>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</si>
  <si>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</si>
  <si>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</si>
  <si>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</si>
  <si>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</si>
  <si>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</si>
  <si>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</si>
  <si>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</si>
  <si>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</si>
  <si>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</si>
  <si>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</si>
  <si>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</si>
  <si>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</si>
  <si>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</si>
  <si>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</si>
  <si>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</si>
  <si>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</si>
  <si>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</si>
  <si>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</si>
  <si>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</si>
  <si>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</si>
  <si>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</si>
  <si>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</si>
  <si>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</si>
  <si>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</si>
  <si>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</si>
  <si>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</si>
  <si>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</si>
  <si>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</si>
  <si>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</si>
  <si>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</si>
  <si>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</si>
  <si>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</si>
  <si>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</si>
  <si>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</si>
  <si>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</si>
  <si>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</si>
  <si>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</si>
  <si>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</si>
  <si>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</si>
  <si>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</si>
  <si>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</si>
  <si>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</si>
  <si>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</si>
  <si>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</si>
  <si>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</si>
  <si>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</si>
  <si>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</si>
  <si>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</si>
  <si>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</si>
  <si>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</si>
  <si>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</si>
  <si>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</si>
  <si>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</si>
  <si>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</si>
  <si>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</si>
  <si>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</si>
  <si>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</si>
  <si>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</si>
  <si>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</si>
  <si>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</si>
  <si>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</si>
  <si>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</si>
  <si>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</si>
  <si>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</si>
  <si>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</si>
  <si>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</si>
  <si>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</si>
  <si>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</si>
  <si>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</si>
  <si>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</si>
  <si>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</si>
  <si>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</si>
  <si>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</si>
  <si>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</si>
  <si>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</si>
  <si>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</si>
  <si>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</si>
  <si>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</si>
  <si>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</si>
  <si>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</si>
  <si>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</si>
  <si>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</si>
  <si>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</si>
  <si>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</si>
  <si>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</si>
  <si>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</si>
  <si>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</si>
  <si>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</si>
  <si>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</si>
  <si>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</si>
  <si>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</si>
  <si>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</si>
  <si>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</si>
  <si>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</si>
  <si>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</si>
  <si>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</si>
  <si>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</si>
  <si>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</si>
  <si>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</si>
  <si>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</si>
  <si>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</si>
  <si>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</si>
  <si>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</si>
  <si>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</si>
  <si>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</si>
  <si>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</si>
  <si>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</si>
  <si>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</si>
  <si>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</si>
  <si>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</si>
  <si>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</si>
  <si>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</si>
  <si>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</si>
  <si>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</si>
  <si>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</si>
  <si>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</si>
  <si>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</si>
  <si>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</si>
  <si>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</si>
  <si>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</si>
  <si>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</si>
  <si>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</si>
  <si>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</si>
  <si>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</si>
  <si>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</si>
  <si>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</si>
  <si>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</si>
  <si>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</si>
  <si>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</si>
  <si>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</si>
  <si>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</si>
  <si>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</si>
  <si>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</si>
  <si>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</si>
  <si>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</si>
  <si>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</si>
  <si>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</si>
  <si>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</si>
  <si>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</si>
  <si>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</si>
  <si>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</si>
  <si>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</si>
  <si>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</si>
  <si>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</si>
  <si>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</si>
  <si>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</si>
  <si>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</si>
  <si>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</si>
  <si>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</si>
  <si>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</si>
  <si>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</si>
  <si>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</si>
  <si>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</si>
  <si>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</si>
  <si>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</si>
  <si>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</si>
  <si>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</si>
  <si>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</si>
  <si>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</si>
  <si>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</si>
  <si>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</si>
  <si>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</si>
  <si>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</si>
  <si>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</si>
  <si>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</si>
  <si>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</si>
  <si>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</si>
  <si>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</si>
  <si>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</si>
  <si>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</si>
  <si>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</si>
  <si>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</si>
  <si>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</si>
  <si>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</si>
  <si>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</si>
  <si>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</si>
  <si>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</si>
  <si>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</si>
  <si>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</si>
  <si>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</si>
  <si>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</si>
  <si>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</si>
  <si>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</si>
  <si>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</si>
  <si>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</si>
  <si>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</si>
  <si>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</si>
  <si>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</si>
  <si>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</si>
  <si>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</si>
  <si>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</si>
  <si>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</si>
  <si>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</si>
  <si>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</si>
  <si>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</si>
  <si>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</si>
  <si>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</si>
  <si>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</si>
  <si>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</si>
  <si>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</si>
  <si>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</si>
  <si>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</si>
  <si>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</si>
  <si>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</si>
  <si>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</si>
  <si>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</si>
  <si>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</si>
  <si>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</si>
  <si>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</si>
  <si>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</si>
  <si>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</si>
  <si>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</si>
  <si>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</si>
  <si>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</si>
  <si>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</si>
  <si>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</si>
  <si>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</si>
  <si>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</si>
  <si>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</si>
  <si>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</si>
  <si>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</si>
  <si>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</si>
  <si>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</si>
  <si>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</si>
  <si>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</si>
  <si>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</si>
  <si>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</si>
  <si>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</si>
  <si>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</si>
  <si>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</si>
  <si>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</si>
  <si>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</si>
  <si>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</si>
  <si>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</si>
  <si>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</si>
  <si>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</si>
  <si>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</si>
  <si>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</si>
  <si>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</si>
  <si>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</si>
  <si>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</si>
  <si>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</si>
  <si>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</si>
  <si>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</si>
  <si>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</si>
  <si>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</si>
  <si>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</si>
  <si>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</si>
  <si>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</si>
  <si>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</si>
  <si>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</si>
  <si>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</si>
  <si>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</si>
  <si>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</si>
  <si>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</si>
  <si>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</si>
  <si>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</si>
  <si>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</si>
  <si>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</si>
  <si>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</si>
  <si>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</si>
  <si>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</si>
  <si>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</si>
  <si>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</si>
  <si>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</si>
  <si>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</si>
  <si>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</si>
  <si>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</si>
  <si>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</si>
  <si>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</si>
  <si>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</si>
  <si>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</si>
  <si>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</si>
  <si>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</si>
  <si>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</si>
  <si>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</si>
  <si>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</si>
  <si>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</si>
  <si>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</si>
  <si>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</si>
  <si>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</si>
  <si>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</si>
  <si>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</si>
  <si>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</si>
  <si>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</si>
  <si>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</si>
  <si>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</si>
  <si>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</si>
  <si>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</si>
  <si>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</si>
  <si>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</si>
  <si>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</si>
  <si>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</si>
  <si>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</si>
  <si>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</si>
  <si>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</si>
  <si>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</si>
  <si>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</si>
  <si>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</si>
  <si>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</si>
  <si>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</si>
  <si>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</si>
  <si>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</si>
  <si>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</si>
  <si>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</si>
  <si>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</si>
  <si>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</si>
  <si>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</si>
  <si>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</si>
  <si>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</si>
  <si>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</si>
  <si>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</si>
  <si>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</si>
  <si>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</si>
  <si>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</si>
  <si>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</si>
  <si>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</si>
  <si>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</si>
  <si>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</si>
  <si>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</si>
  <si>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</si>
  <si>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</si>
  <si>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</si>
  <si>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</si>
  <si>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</si>
  <si>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</si>
  <si>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</si>
  <si>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</si>
  <si>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</si>
  <si>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</si>
  <si>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</si>
  <si>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</si>
  <si>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</si>
  <si>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</si>
  <si>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</si>
  <si>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</si>
  <si>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</si>
  <si>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</si>
  <si>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</si>
  <si>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</si>
  <si>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</si>
  <si>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</si>
  <si>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</si>
  <si>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</si>
  <si>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</si>
  <si>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</si>
  <si>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</si>
  <si>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</si>
  <si>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</si>
  <si>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</si>
  <si>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</si>
  <si>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</si>
  <si>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</si>
  <si>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</si>
  <si>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</si>
  <si>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</si>
  <si>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</si>
  <si>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</si>
  <si>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</si>
  <si>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</si>
  <si>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</si>
  <si>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</si>
  <si>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</si>
  <si>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</si>
  <si>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</si>
  <si>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</si>
  <si>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</si>
  <si>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</si>
  <si>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</si>
  <si>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</si>
  <si>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</si>
  <si>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</si>
  <si>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</si>
  <si>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</si>
  <si>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</si>
  <si>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</si>
  <si>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</si>
  <si>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</si>
  <si>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</si>
  <si>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</si>
  <si>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</si>
  <si>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</si>
  <si>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</si>
  <si>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</si>
  <si>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</si>
  <si>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</si>
  <si>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</si>
  <si>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</si>
  <si>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</si>
  <si>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</si>
  <si>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</si>
  <si>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</si>
  <si>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</si>
  <si>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</si>
  <si>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</si>
  <si>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</si>
  <si>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</si>
  <si>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</si>
  <si>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</si>
  <si>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</si>
  <si>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</si>
  <si>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</si>
  <si>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</si>
  <si>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</si>
  <si>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</si>
  <si>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</si>
  <si>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</si>
  <si>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</si>
  <si>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</si>
  <si>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</si>
  <si>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</si>
  <si>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</si>
  <si>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</si>
  <si>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</si>
  <si>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</si>
  <si>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</si>
  <si>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</si>
  <si>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</si>
  <si>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</si>
  <si>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</si>
  <si>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</si>
  <si>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</si>
  <si>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</si>
  <si>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</si>
  <si>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</si>
  <si>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</si>
  <si>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</si>
  <si>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</si>
  <si>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</si>
  <si>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</si>
  <si>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</si>
  <si>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</si>
  <si>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</si>
  <si>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</si>
  <si>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</si>
  <si>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</si>
  <si>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</si>
  <si>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</si>
  <si>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</si>
  <si>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</si>
  <si>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</si>
  <si>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</si>
  <si>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</si>
  <si>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</si>
  <si>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</si>
  <si>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</si>
  <si>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</si>
  <si>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</si>
  <si>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</si>
  <si>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</si>
  <si>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</si>
  <si>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</si>
  <si>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</si>
  <si>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</si>
  <si>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</si>
  <si>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</si>
  <si>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</si>
  <si>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</si>
  <si>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</si>
  <si>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</si>
  <si>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</si>
  <si>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</si>
  <si>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</si>
  <si>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</si>
  <si>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</si>
  <si>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</si>
  <si>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</si>
  <si>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</si>
  <si>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</si>
  <si>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</si>
  <si>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</si>
  <si>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</si>
  <si>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</si>
  <si>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</si>
  <si>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</si>
  <si>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</si>
  <si>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</si>
  <si>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</si>
  <si>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</si>
  <si>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</si>
  <si>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</si>
  <si>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</si>
  <si>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</si>
  <si>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</si>
  <si>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</si>
  <si>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</si>
  <si>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</si>
  <si>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</si>
  <si>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</si>
  <si>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</si>
  <si>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</si>
  <si>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</si>
  <si>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</si>
  <si>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</si>
  <si>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</si>
  <si>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</si>
  <si>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</si>
  <si>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</si>
  <si>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</si>
  <si>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</si>
  <si>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</si>
  <si>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</si>
  <si>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</si>
  <si>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</si>
  <si>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</si>
  <si>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</si>
  <si>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</si>
  <si>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</si>
  <si>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</si>
  <si>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</si>
  <si>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</si>
  <si>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</si>
  <si>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</si>
  <si>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</si>
  <si>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</si>
  <si>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</si>
  <si>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</si>
  <si>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</si>
  <si>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</si>
  <si>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</si>
  <si>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</si>
  <si>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</si>
  <si>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</si>
  <si>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</si>
  <si>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</si>
  <si>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</si>
  <si>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</si>
  <si>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</si>
  <si>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</si>
  <si>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</si>
  <si>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</si>
  <si>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</si>
  <si>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</si>
  <si>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</si>
  <si>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</si>
  <si>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</si>
  <si>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</si>
  <si>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</si>
  <si>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</si>
  <si>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</si>
  <si>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</si>
  <si>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</si>
  <si>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</si>
  <si>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</si>
  <si>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</si>
  <si>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</si>
  <si>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</si>
  <si>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</si>
  <si>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</si>
  <si>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</si>
  <si>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</si>
  <si>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</si>
  <si>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</si>
  <si>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</si>
  <si>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</si>
  <si>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</si>
  <si>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</si>
  <si>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</si>
  <si>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</si>
  <si>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</si>
  <si>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</si>
  <si>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</si>
  <si>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</si>
  <si>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</si>
  <si>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</si>
  <si>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</si>
  <si>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</si>
  <si>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</si>
  <si>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</si>
  <si>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</si>
  <si>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</si>
  <si>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</si>
  <si>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</si>
  <si>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</si>
  <si>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</si>
  <si>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</si>
  <si>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</si>
  <si>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</si>
  <si>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</si>
  <si>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</si>
  <si>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</si>
  <si>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</si>
  <si>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</si>
  <si>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</si>
  <si>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</si>
  <si>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</si>
  <si>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</si>
  <si>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</si>
  <si>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</si>
  <si>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</si>
  <si>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</si>
  <si>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</si>
  <si>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</si>
  <si>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</si>
  <si>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</si>
  <si>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</si>
  <si>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</si>
  <si>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</si>
  <si>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</si>
  <si>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</si>
  <si>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</si>
  <si>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</si>
  <si>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</si>
  <si>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</si>
  <si>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</si>
  <si>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</si>
  <si>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</si>
  <si>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</si>
  <si>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</si>
  <si>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</si>
  <si>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</si>
  <si>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</si>
  <si>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</si>
  <si>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</si>
  <si>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</si>
  <si>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</si>
  <si>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</si>
  <si>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</si>
  <si>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</si>
  <si>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</si>
  <si>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</si>
  <si>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</si>
  <si>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</si>
  <si>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</si>
  <si>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</si>
  <si>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</si>
  <si>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</si>
  <si>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</si>
  <si>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</si>
  <si>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</si>
  <si>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</si>
  <si>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</si>
  <si>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</si>
  <si>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</si>
  <si>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</si>
  <si>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</si>
  <si>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</si>
  <si>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</si>
  <si>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</si>
  <si>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</si>
  <si>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</si>
  <si>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</si>
  <si>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</si>
  <si>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</si>
  <si>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</si>
  <si>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</si>
  <si>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</si>
  <si>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</si>
  <si>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</si>
  <si>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</si>
  <si>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</si>
  <si>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</si>
  <si>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</si>
  <si>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</si>
  <si>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</si>
  <si>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</si>
  <si>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</si>
  <si>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</si>
  <si>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</si>
  <si>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</si>
  <si>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</si>
  <si>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</si>
  <si>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</si>
  <si>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</si>
  <si>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</si>
  <si>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</si>
  <si>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</si>
  <si>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</si>
  <si>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</si>
  <si>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</si>
  <si>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</si>
  <si>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</si>
  <si>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</si>
  <si>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</si>
  <si>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</si>
  <si>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</si>
  <si>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</si>
  <si>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</si>
  <si>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</si>
  <si>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</si>
  <si>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</si>
  <si>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</si>
  <si>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</si>
  <si>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</si>
  <si>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</si>
  <si>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</si>
  <si>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</si>
  <si>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</si>
  <si>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</si>
  <si>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</si>
  <si>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</si>
  <si>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</si>
  <si>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</si>
  <si>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</si>
  <si>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</si>
  <si>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</si>
  <si>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</si>
  <si>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</si>
  <si>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</si>
  <si>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</si>
  <si>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</si>
  <si>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</si>
  <si>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</si>
  <si>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</si>
  <si>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</si>
  <si>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</si>
  <si>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</si>
  <si>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</si>
  <si>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</si>
  <si>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</si>
  <si>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</si>
  <si>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</si>
  <si>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</si>
  <si>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</si>
  <si>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</si>
  <si>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</si>
  <si>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</si>
  <si>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</si>
  <si>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</si>
  <si>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</si>
  <si>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</si>
  <si>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</si>
  <si>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</si>
  <si>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</si>
  <si>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</si>
  <si>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</si>
  <si>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</si>
  <si>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</si>
  <si>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</si>
  <si>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</si>
  <si>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</si>
  <si>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</si>
  <si>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</si>
  <si>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</si>
  <si>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</si>
  <si>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</si>
  <si>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</si>
  <si>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</si>
  <si>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</si>
  <si>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</si>
  <si>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</si>
  <si>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</si>
  <si>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</si>
  <si>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</si>
  <si>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</si>
  <si>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</si>
  <si>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</si>
  <si>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</si>
  <si>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</si>
  <si>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</si>
  <si>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</si>
  <si>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</si>
  <si>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</si>
  <si>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</si>
  <si>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</si>
  <si>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</si>
  <si>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</si>
  <si>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</si>
  <si>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</si>
  <si>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</si>
  <si>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</si>
  <si>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</si>
  <si>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</si>
  <si>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</si>
  <si>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</si>
  <si>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</si>
  <si>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</si>
  <si>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</si>
  <si>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</si>
  <si>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</si>
  <si>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</si>
  <si>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</si>
  <si>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</si>
  <si>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</si>
  <si>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</si>
  <si>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</si>
  <si>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</si>
  <si>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</si>
  <si>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</si>
  <si>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</si>
  <si>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</si>
  <si>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</si>
  <si>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</si>
  <si>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</si>
  <si>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</si>
  <si>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</si>
  <si>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</si>
  <si>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</si>
  <si>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</si>
  <si>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</si>
  <si>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</si>
  <si>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</si>
  <si>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</si>
  <si>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</si>
  <si>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</si>
  <si>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</si>
  <si>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</si>
  <si>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</si>
  <si>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</si>
  <si>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</si>
  <si>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</si>
  <si>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</si>
  <si>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</si>
  <si>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</si>
  <si>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</si>
  <si>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</si>
  <si>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</si>
  <si>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</si>
  <si>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</si>
  <si>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</si>
  <si>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</si>
  <si>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</si>
  <si>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</si>
  <si>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</si>
  <si>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</si>
  <si>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</si>
  <si>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</si>
  <si>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</si>
  <si>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</si>
  <si>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</si>
  <si>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</si>
  <si>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</si>
  <si>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</si>
  <si>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</si>
  <si>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</si>
  <si>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</si>
  <si>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</si>
  <si>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</si>
  <si>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</si>
  <si>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</si>
  <si>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</si>
  <si>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</si>
  <si>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</si>
  <si>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</si>
  <si>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</si>
  <si>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</si>
  <si>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</si>
  <si>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</si>
  <si>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</si>
  <si>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</si>
  <si>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</si>
  <si>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</si>
  <si>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</si>
  <si>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</si>
  <si>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</si>
  <si>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</si>
  <si>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</si>
  <si>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</si>
  <si>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</si>
  <si>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</si>
  <si>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</si>
  <si>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</si>
  <si>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</si>
  <si>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</si>
  <si>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</si>
  <si>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</si>
  <si>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</si>
  <si>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</si>
  <si>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</si>
  <si>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</si>
  <si>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</si>
  <si>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</si>
  <si>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</si>
  <si>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</si>
  <si>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</si>
  <si>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</si>
  <si>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</si>
  <si>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</si>
  <si>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</si>
  <si>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</si>
  <si>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</si>
  <si>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</si>
  <si>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</si>
  <si>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</si>
  <si>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</si>
  <si>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</si>
  <si>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</si>
  <si>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</si>
  <si>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</si>
  <si>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</si>
  <si>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</si>
  <si>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</si>
  <si>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</si>
  <si>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</si>
  <si>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</si>
  <si>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</si>
  <si>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</si>
  <si>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</si>
  <si>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</si>
  <si>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</si>
  <si>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</si>
  <si>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</si>
  <si>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</si>
  <si>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</si>
  <si>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</si>
  <si>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</si>
  <si>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</si>
  <si>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</si>
  <si>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</si>
  <si>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</si>
  <si>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</si>
  <si>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</si>
  <si>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</si>
  <si>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</si>
  <si>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</si>
  <si>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</si>
  <si>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</si>
  <si>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</si>
  <si>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</si>
  <si>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</si>
  <si>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</si>
  <si>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</si>
  <si>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</si>
  <si>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</si>
  <si>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</si>
  <si>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</si>
  <si>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</si>
  <si>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</si>
  <si>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</si>
  <si>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</si>
  <si>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</si>
  <si>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</si>
  <si>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</si>
  <si>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</si>
  <si>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</si>
  <si>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</si>
  <si>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</si>
  <si>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</si>
  <si>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</si>
  <si>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</si>
  <si>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</si>
  <si>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</si>
  <si>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</si>
  <si>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</si>
  <si>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</si>
  <si>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</si>
  <si>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</si>
  <si>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</si>
  <si>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</si>
  <si>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</si>
  <si>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</si>
  <si>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</si>
  <si>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</si>
  <si>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</si>
  <si>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</si>
  <si>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</si>
  <si>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</si>
  <si>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</si>
  <si>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</si>
  <si>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</si>
  <si>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</si>
  <si>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</si>
  <si>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</si>
  <si>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</si>
  <si>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</si>
  <si>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</si>
  <si>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</si>
  <si>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</si>
  <si>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</si>
  <si>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</si>
  <si>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</si>
  <si>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</si>
  <si>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</si>
  <si>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</si>
  <si>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</si>
  <si>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</si>
  <si>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</si>
  <si>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</si>
  <si>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</si>
  <si>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</si>
  <si>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</si>
  <si>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</si>
  <si>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</si>
  <si>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</si>
  <si>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</si>
  <si>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</si>
  <si>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</si>
  <si>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</si>
  <si>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</si>
  <si>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</si>
  <si>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</si>
  <si>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</si>
  <si>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</si>
  <si>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</si>
  <si>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</si>
  <si>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</si>
  <si>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</si>
  <si>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</si>
  <si>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</si>
  <si>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</si>
  <si>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</si>
  <si>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</si>
  <si>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</si>
  <si>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</si>
  <si>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</si>
  <si>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</si>
  <si>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</si>
  <si>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</si>
  <si>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</si>
  <si>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</si>
  <si>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</si>
  <si>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</si>
  <si>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</si>
  <si>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</si>
  <si>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</si>
  <si>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</si>
  <si>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</si>
  <si>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</si>
  <si>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</si>
  <si>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</si>
  <si>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</si>
  <si>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</si>
  <si>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</si>
  <si>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</si>
  <si>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</si>
  <si>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</si>
  <si>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</si>
  <si>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</si>
  <si>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</si>
  <si>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</si>
  <si>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</si>
  <si>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</si>
  <si>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</si>
  <si>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</si>
  <si>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</si>
  <si>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</si>
  <si>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</si>
  <si>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</si>
  <si>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</si>
  <si>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</si>
  <si>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</si>
  <si>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</si>
  <si>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</si>
  <si>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</si>
  <si>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</si>
  <si>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</si>
  <si>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</si>
  <si>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</si>
  <si>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</si>
  <si>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</si>
  <si>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</si>
  <si>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</si>
  <si>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</si>
  <si>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</si>
  <si>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</si>
  <si>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</si>
  <si>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</si>
  <si>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</si>
  <si>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</si>
  <si>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</si>
  <si>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</si>
  <si>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</si>
  <si>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</si>
  <si>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</si>
  <si>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</si>
  <si>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</si>
  <si>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</si>
  <si>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</si>
  <si>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</si>
  <si>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</si>
  <si>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</si>
  <si>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</si>
  <si>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</si>
  <si>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</si>
  <si>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</si>
  <si>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</si>
  <si>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</si>
  <si>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</si>
  <si>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</si>
  <si>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</si>
  <si>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</si>
  <si>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</si>
  <si>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</si>
  <si>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</si>
  <si>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</si>
  <si>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</si>
  <si>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</si>
  <si>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</si>
  <si>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</si>
  <si>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</si>
  <si>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</si>
  <si>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</si>
  <si>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</si>
  <si>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</si>
  <si>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</si>
  <si>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</si>
  <si>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</si>
  <si>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</si>
  <si>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</si>
  <si>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</si>
  <si>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</si>
  <si>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</si>
  <si>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</si>
  <si>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</si>
  <si>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</si>
  <si>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</si>
  <si>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</si>
  <si>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</si>
  <si>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</si>
  <si>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</si>
  <si>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</si>
  <si>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</si>
  <si>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</si>
  <si>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</si>
  <si>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</si>
  <si>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</si>
  <si>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</si>
  <si>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</si>
  <si>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</si>
  <si>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</si>
  <si>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</si>
  <si>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</si>
  <si>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</si>
  <si>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</si>
  <si>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</si>
  <si>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</si>
  <si>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</si>
  <si>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</si>
  <si>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</si>
  <si>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</si>
  <si>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</si>
  <si>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</si>
  <si>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</si>
  <si>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</si>
  <si>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</si>
  <si>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</si>
  <si>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</si>
  <si>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</si>
  <si>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</si>
  <si>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</si>
  <si>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</si>
  <si>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</si>
  <si>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</si>
  <si>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</si>
  <si>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</si>
  <si>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</si>
  <si>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</si>
  <si>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</si>
  <si>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</si>
  <si>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</si>
  <si>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</si>
  <si>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</si>
  <si>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</si>
  <si>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</si>
  <si>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</si>
  <si>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</si>
  <si>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</si>
  <si>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</si>
  <si>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</si>
  <si>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</si>
  <si>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</si>
  <si>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</si>
  <si>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</si>
  <si>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</si>
  <si>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</si>
  <si>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</si>
  <si>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</si>
  <si>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</si>
  <si>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</si>
  <si>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</si>
  <si>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</si>
  <si>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</si>
  <si>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</si>
  <si>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</si>
  <si>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</si>
  <si>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</si>
  <si>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</si>
  <si>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</si>
  <si>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</si>
  <si>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</si>
  <si>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</si>
  <si>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</si>
  <si>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</si>
  <si>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</si>
  <si>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</si>
  <si>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</si>
  <si>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</si>
  <si>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</si>
  <si>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</si>
  <si>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</si>
  <si>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</si>
  <si>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</si>
  <si>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</si>
  <si>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</si>
  <si>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</si>
  <si>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</si>
  <si>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</si>
  <si>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</si>
  <si>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</si>
  <si>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</si>
  <si>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</si>
  <si>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</si>
  <si>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</si>
  <si>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</si>
  <si>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</si>
  <si>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</si>
  <si>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</si>
  <si>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</si>
  <si>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</si>
  <si>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</si>
  <si>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</si>
  <si>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</si>
  <si>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</si>
  <si>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</si>
  <si>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</si>
  <si>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</si>
  <si>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</si>
  <si>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</si>
  <si>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</si>
  <si>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</si>
  <si>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</si>
  <si>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</si>
  <si>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</si>
  <si>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</si>
  <si>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</si>
  <si>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</si>
  <si>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</si>
  <si>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</si>
  <si>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</si>
  <si>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</si>
  <si>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</si>
  <si>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</si>
  <si>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</si>
  <si>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</si>
  <si>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</si>
  <si>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</si>
  <si>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</si>
  <si>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</si>
  <si>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</si>
  <si>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</si>
  <si>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</si>
  <si>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</si>
  <si>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</si>
  <si>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</si>
  <si>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</si>
  <si>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</si>
  <si>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</si>
  <si>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</si>
  <si>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</si>
  <si>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</si>
  <si>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</si>
  <si>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</si>
  <si>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</si>
  <si>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</si>
  <si>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</si>
  <si>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</si>
  <si>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</si>
  <si>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</si>
  <si>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</si>
  <si>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</si>
  <si>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</si>
  <si>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</si>
  <si>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</si>
  <si>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</si>
  <si>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</si>
  <si>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</si>
  <si>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</si>
  <si>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</si>
  <si>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</si>
  <si>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</si>
  <si>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</si>
  <si>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</si>
  <si>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</si>
  <si>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</si>
  <si>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</si>
  <si>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</si>
  <si>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</si>
  <si>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</si>
  <si>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</si>
  <si>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</si>
  <si>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</si>
  <si>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</si>
  <si>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</si>
  <si>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</si>
  <si>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</si>
  <si>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</si>
  <si>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</si>
  <si>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</si>
  <si>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</si>
  <si>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</si>
  <si>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</si>
  <si>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</si>
  <si>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</si>
  <si>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</si>
  <si>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</si>
  <si>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</si>
  <si>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</si>
  <si>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</si>
  <si>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</si>
  <si>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</si>
  <si>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</si>
  <si>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</si>
  <si>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</si>
  <si>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</si>
  <si>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</si>
  <si>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</si>
  <si>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</si>
  <si>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</si>
  <si>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</si>
  <si>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</si>
  <si>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</si>
  <si>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</si>
  <si>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</si>
  <si>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</si>
  <si>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</si>
  <si>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</si>
  <si>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</si>
  <si>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</si>
  <si>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</si>
  <si>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</si>
  <si>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</si>
  <si>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</si>
  <si>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</si>
  <si>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</si>
  <si>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</si>
  <si>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</si>
  <si>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</si>
  <si>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</si>
  <si>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</si>
  <si>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</si>
  <si>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</si>
  <si>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</si>
  <si>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</si>
  <si>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</si>
  <si>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</si>
  <si>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</si>
  <si>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</si>
  <si>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</si>
  <si>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</si>
  <si>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</si>
  <si>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</si>
  <si>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</si>
  <si>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</si>
  <si>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</si>
  <si>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</si>
  <si>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</si>
  <si>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</si>
  <si>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</si>
  <si>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</si>
  <si>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</si>
  <si>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</si>
  <si>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</si>
  <si>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</si>
  <si>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</si>
  <si>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</si>
  <si>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</si>
  <si>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</si>
  <si>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</si>
  <si>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</si>
  <si>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</si>
  <si>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</si>
  <si>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</si>
  <si>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</si>
  <si>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</si>
  <si>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</si>
  <si>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</si>
  <si>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</si>
  <si>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</si>
  <si>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</si>
  <si>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</si>
  <si>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</si>
  <si>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</si>
  <si>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</si>
  <si>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</si>
  <si>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</si>
  <si>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</si>
  <si>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</si>
  <si>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</si>
  <si>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</si>
  <si>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</si>
  <si>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</si>
  <si>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</si>
  <si>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</si>
  <si>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</si>
  <si>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</si>
  <si>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</si>
  <si>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</si>
  <si>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</si>
  <si>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</si>
  <si>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</si>
  <si>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</si>
  <si>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</si>
  <si>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</si>
  <si>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</si>
  <si>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</si>
  <si>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</si>
  <si>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</si>
  <si>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</si>
  <si>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</si>
  <si>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</si>
  <si>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</si>
  <si>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</si>
  <si>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</si>
  <si>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</si>
  <si>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</si>
  <si>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</si>
  <si>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</si>
  <si>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</si>
  <si>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</si>
  <si>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</si>
  <si>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</si>
  <si>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</si>
  <si>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</si>
  <si>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</si>
  <si>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</si>
  <si>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</si>
  <si>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</si>
  <si>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</si>
  <si>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</si>
  <si>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</si>
  <si>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</si>
  <si>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</si>
  <si>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</si>
  <si>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</si>
  <si>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</si>
  <si>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</si>
  <si>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</si>
  <si>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</si>
  <si>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</si>
  <si>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</si>
  <si>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</si>
  <si>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</si>
  <si>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</si>
  <si>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</si>
  <si>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</si>
  <si>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</si>
  <si>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</si>
  <si>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</si>
  <si>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</si>
  <si>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</si>
  <si>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</si>
  <si>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</si>
  <si>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</si>
  <si>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</si>
  <si>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</si>
  <si>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</si>
  <si>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</si>
  <si>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</si>
  <si>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</si>
  <si>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</si>
  <si>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</si>
  <si>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</si>
  <si>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</si>
  <si>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</si>
  <si>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</si>
  <si>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</si>
  <si>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</si>
  <si>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</si>
  <si>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</si>
  <si>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</si>
  <si>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</si>
  <si>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</si>
  <si>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</si>
  <si>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</si>
  <si>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</si>
  <si>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</si>
  <si>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</si>
  <si>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</si>
  <si>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</si>
  <si>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</si>
  <si>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</si>
  <si>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</si>
  <si>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</si>
  <si>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</si>
  <si>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</si>
  <si>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</si>
  <si>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</si>
  <si>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</si>
  <si>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</si>
  <si>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</si>
  <si>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</si>
  <si>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</si>
  <si>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</si>
  <si>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</si>
  <si>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</si>
  <si>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</si>
  <si>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</si>
  <si>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</si>
  <si>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</si>
  <si>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</si>
  <si>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</si>
  <si>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</si>
  <si>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</si>
  <si>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</si>
  <si>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</si>
  <si>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</si>
  <si>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</si>
  <si>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</si>
  <si>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</si>
  <si>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</si>
  <si>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</si>
  <si>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</si>
  <si>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</si>
  <si>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</si>
  <si>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</si>
  <si>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</si>
  <si>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</si>
  <si>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</si>
  <si>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</si>
  <si>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</si>
  <si>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</si>
  <si>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</si>
  <si>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</si>
  <si>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</si>
  <si>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</si>
  <si>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</si>
  <si>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</si>
  <si>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</si>
  <si>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</si>
  <si>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</si>
  <si>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</si>
  <si>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</si>
  <si>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</si>
  <si>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</si>
  <si>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</si>
  <si>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</si>
  <si>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</si>
  <si>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</si>
  <si>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</si>
  <si>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</si>
  <si>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</si>
  <si>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</si>
  <si>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</si>
  <si>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</si>
  <si>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</si>
  <si>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</si>
  <si>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</si>
  <si>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</si>
  <si>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</si>
  <si>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</si>
  <si>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</si>
  <si>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</si>
  <si>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</si>
  <si>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</si>
  <si>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</si>
  <si>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</si>
  <si>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</si>
  <si>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</si>
  <si>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</si>
  <si>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</si>
  <si>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</si>
  <si>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</si>
  <si>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</si>
  <si>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</si>
  <si>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</si>
  <si>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</si>
  <si>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</si>
  <si>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</si>
  <si>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</si>
  <si>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</si>
  <si>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</si>
  <si>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</si>
  <si>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</si>
  <si>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</si>
  <si>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</si>
  <si>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</si>
  <si>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</si>
  <si>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</si>
  <si>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</si>
  <si>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</si>
  <si>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</si>
  <si>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</si>
  <si>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</si>
  <si>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</si>
  <si>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</si>
  <si>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</si>
  <si>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</si>
  <si>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</si>
  <si>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</si>
  <si>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</si>
  <si>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</si>
  <si>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</si>
  <si>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</si>
  <si>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</si>
  <si>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</si>
  <si>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</si>
  <si>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</si>
  <si>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</si>
  <si>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</si>
  <si>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</si>
  <si>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</si>
  <si>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</si>
  <si>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</si>
  <si>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</si>
  <si>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</si>
  <si>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</si>
  <si>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</si>
  <si>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</si>
  <si>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</si>
  <si>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</si>
  <si>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</si>
  <si>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</si>
  <si>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</si>
  <si>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</si>
  <si>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</si>
  <si>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</si>
  <si>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</si>
  <si>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</si>
  <si>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</si>
  <si>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</si>
  <si>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</si>
  <si>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</si>
  <si>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</si>
  <si>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</si>
  <si>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</si>
  <si>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</si>
  <si>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</si>
  <si>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</si>
  <si>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</si>
  <si>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</si>
  <si>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</si>
  <si>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</si>
  <si>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</si>
  <si>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</si>
  <si>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</si>
  <si>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</si>
  <si>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</si>
  <si>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</si>
  <si>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</si>
  <si>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</si>
  <si>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</si>
  <si>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</si>
  <si>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</si>
  <si>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</si>
  <si>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</si>
  <si>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</si>
  <si>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</si>
  <si>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</si>
  <si>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</si>
  <si>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</si>
  <si>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</si>
  <si>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</si>
  <si>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</si>
  <si>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</si>
  <si>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</si>
  <si>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</si>
  <si>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</si>
  <si>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</si>
  <si>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</si>
  <si>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</si>
  <si>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</si>
  <si>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</si>
  <si>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</si>
  <si>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</si>
  <si>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</si>
  <si>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</si>
  <si>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</si>
  <si>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</si>
  <si>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</si>
  <si>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</si>
  <si>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</si>
  <si>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</si>
  <si>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</si>
  <si>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</si>
  <si>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</si>
  <si>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</si>
  <si>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</si>
  <si>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</si>
  <si>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</si>
  <si>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</si>
  <si>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</si>
  <si>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</si>
  <si>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</si>
  <si>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</si>
  <si>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</si>
  <si>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</si>
  <si>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</si>
  <si>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</si>
  <si>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</si>
  <si>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</si>
  <si>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</si>
  <si>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</si>
  <si>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</si>
  <si>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</si>
  <si>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</si>
  <si>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</si>
  <si>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</si>
  <si>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</si>
  <si>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</si>
  <si>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</si>
  <si>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</si>
  <si>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</si>
  <si>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</si>
  <si>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</si>
  <si>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</si>
  <si>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</si>
  <si>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</si>
  <si>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</si>
  <si>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</si>
  <si>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</si>
  <si>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</si>
  <si>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</si>
  <si>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</si>
  <si>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</si>
  <si>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</si>
  <si>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</si>
  <si>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</si>
  <si>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</si>
  <si>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</si>
  <si>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</si>
  <si>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</si>
  <si>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</si>
  <si>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</si>
  <si>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</si>
  <si>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</si>
  <si>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</si>
  <si>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</si>
  <si>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</si>
  <si>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</si>
  <si>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</si>
  <si>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</si>
  <si>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</si>
  <si>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</si>
  <si>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</si>
  <si>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</si>
  <si>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</si>
  <si>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</si>
  <si>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</si>
  <si>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</si>
  <si>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</si>
  <si>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</si>
  <si>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</si>
  <si>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</si>
  <si>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</si>
  <si>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</si>
  <si>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</si>
  <si>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</si>
  <si>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</si>
  <si>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</si>
  <si>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</si>
  <si>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</si>
  <si>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</si>
  <si>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</si>
  <si>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</si>
  <si>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</si>
  <si>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</si>
  <si>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</si>
  <si>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</si>
  <si>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</si>
  <si>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</si>
  <si>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</si>
  <si>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</si>
  <si>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</si>
  <si>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</si>
  <si>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</si>
  <si>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</si>
  <si>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</si>
  <si>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</si>
  <si>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</si>
  <si>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</si>
  <si>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</si>
  <si>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</si>
  <si>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</si>
  <si>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</si>
  <si>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</si>
  <si>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</si>
  <si>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</si>
  <si>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</si>
  <si>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</si>
  <si>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</si>
  <si>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</si>
  <si>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</si>
  <si>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</si>
  <si>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</si>
  <si>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</si>
  <si>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</si>
  <si>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</si>
  <si>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</si>
  <si>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</si>
  <si>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</si>
  <si>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</si>
  <si>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</si>
  <si>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</si>
  <si>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</si>
  <si>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</si>
  <si>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</si>
  <si>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</si>
  <si>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</si>
  <si>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</si>
  <si>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</si>
  <si>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</si>
  <si>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</si>
  <si>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</si>
  <si>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</si>
  <si>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</si>
  <si>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</si>
  <si>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</si>
  <si>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</si>
  <si>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</si>
  <si>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</si>
  <si>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</si>
  <si>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</si>
  <si>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</si>
  <si>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</si>
  <si>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</si>
  <si>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</si>
  <si>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</si>
  <si>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</si>
  <si>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</si>
  <si>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</si>
  <si>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</si>
  <si>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</si>
  <si>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</si>
  <si>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</si>
  <si>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</si>
  <si>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</si>
  <si>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</si>
  <si>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</si>
  <si>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</si>
  <si>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</si>
  <si>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</si>
  <si>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</si>
  <si>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</si>
  <si>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</si>
  <si>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</si>
  <si>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</si>
  <si>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</si>
  <si>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</si>
  <si>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</si>
  <si>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</si>
  <si>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</si>
  <si>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</si>
  <si>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</si>
  <si>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</si>
  <si>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</si>
  <si>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</si>
  <si>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</si>
  <si>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</si>
  <si>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</si>
  <si>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</si>
  <si>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</si>
  <si>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</si>
  <si>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</si>
  <si>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</si>
  <si>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</si>
  <si>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</si>
  <si>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</si>
  <si>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</si>
  <si>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</si>
  <si>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</si>
  <si>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</si>
  <si>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</si>
  <si>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</si>
  <si>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</si>
  <si>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</si>
  <si>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</si>
  <si>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</si>
  <si>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</si>
  <si>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</si>
  <si>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</si>
  <si>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</si>
  <si>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</si>
  <si>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</si>
  <si>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</si>
  <si>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</si>
  <si>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</si>
  <si>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</si>
  <si>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</si>
  <si>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</si>
  <si>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</si>
  <si>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</si>
  <si>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</si>
  <si>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</si>
  <si>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</si>
  <si>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</si>
  <si>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</si>
  <si>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</si>
  <si>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</si>
  <si>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</si>
  <si>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</si>
  <si>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</si>
  <si>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</si>
  <si>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</si>
  <si>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</si>
  <si>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</si>
  <si>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</si>
  <si>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</si>
  <si>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</si>
  <si>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</si>
  <si>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</si>
  <si>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</si>
  <si>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</si>
  <si>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</si>
  <si>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</si>
  <si>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</si>
  <si>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</si>
  <si>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</si>
  <si>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</si>
  <si>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</si>
  <si>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</si>
  <si>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</si>
  <si>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</si>
  <si>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</si>
  <si>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</si>
  <si>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</si>
  <si>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</si>
  <si>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</si>
  <si>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</si>
  <si>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</si>
  <si>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</si>
  <si>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</si>
  <si>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</si>
  <si>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</si>
  <si>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</si>
  <si>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</si>
  <si>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</si>
  <si>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</si>
  <si>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</si>
  <si>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</si>
  <si>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</si>
  <si>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</si>
  <si>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</si>
  <si>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</si>
  <si>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</si>
  <si>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</si>
  <si>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</si>
  <si>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</si>
  <si>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</si>
  <si>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</si>
  <si>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</si>
  <si>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</si>
  <si>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</si>
  <si>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</si>
  <si>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</si>
  <si>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</si>
  <si>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</si>
  <si>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</si>
  <si>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</si>
  <si>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</si>
  <si>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</si>
  <si>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</si>
  <si>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</si>
  <si>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</si>
  <si>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</si>
  <si>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</si>
  <si>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</si>
  <si>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</si>
  <si>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</si>
  <si>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</si>
  <si>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</si>
  <si>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</si>
  <si>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</si>
  <si>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</si>
  <si>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</si>
  <si>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</si>
  <si>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</si>
  <si>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</si>
  <si>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</si>
  <si>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</si>
  <si>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</si>
  <si>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</si>
  <si>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</si>
  <si>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</si>
  <si>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</si>
  <si>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</si>
  <si>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</si>
  <si>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</si>
  <si>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</si>
  <si>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</si>
  <si>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</si>
  <si>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</si>
  <si>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</si>
  <si>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</si>
  <si>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</si>
  <si>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</si>
  <si>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</si>
  <si>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</si>
  <si>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</si>
  <si>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</si>
  <si>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</si>
  <si>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</si>
  <si>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</si>
  <si>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</si>
  <si>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</si>
  <si>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</si>
  <si>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</si>
  <si>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</si>
  <si>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</si>
  <si>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</si>
  <si>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</si>
  <si>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</si>
  <si>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</si>
  <si>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</si>
  <si>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</si>
  <si>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</si>
  <si>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</si>
  <si>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</si>
  <si>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</si>
  <si>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</si>
  <si>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</si>
  <si>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</si>
  <si>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</si>
  <si>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</si>
  <si>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</si>
  <si>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</si>
  <si>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</si>
  <si>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</si>
  <si>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</si>
  <si>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</si>
  <si>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</si>
  <si>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</si>
  <si>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</si>
  <si>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</si>
  <si>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</si>
  <si>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</si>
  <si>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</si>
  <si>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</si>
  <si>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</si>
  <si>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</si>
  <si>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</si>
  <si>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</si>
  <si>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</si>
  <si>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</si>
  <si>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</si>
  <si>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</si>
  <si>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</si>
  <si>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</si>
  <si>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</si>
  <si>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</si>
  <si>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</si>
  <si>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</si>
  <si>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</si>
  <si>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</si>
  <si>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</si>
  <si>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</si>
  <si>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</si>
  <si>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</si>
  <si>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</si>
  <si>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</si>
  <si>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</si>
  <si>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</si>
  <si>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</si>
  <si>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</si>
  <si>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</si>
  <si>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</si>
  <si>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</si>
  <si>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</si>
  <si>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</si>
  <si>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</si>
  <si>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</si>
  <si>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</si>
  <si>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</si>
  <si>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</si>
  <si>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</si>
  <si>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</si>
  <si>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</si>
  <si>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</si>
  <si>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</si>
  <si>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</si>
  <si>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</si>
  <si>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</si>
  <si>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</si>
  <si>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</si>
  <si>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</si>
  <si>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</si>
  <si>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</si>
  <si>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</si>
  <si>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</si>
  <si>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</si>
  <si>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</si>
  <si>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</si>
  <si>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</si>
  <si>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</si>
  <si>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</si>
  <si>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</si>
  <si>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</si>
  <si>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</si>
  <si>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</si>
  <si>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</si>
  <si>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</si>
  <si>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</si>
  <si>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</si>
  <si>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</si>
  <si>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</si>
  <si>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</si>
  <si>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</si>
  <si>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</si>
  <si>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</si>
  <si>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</si>
  <si>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</si>
  <si>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</si>
  <si>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</si>
  <si>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</si>
  <si>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</si>
  <si>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</si>
  <si>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</si>
  <si>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</si>
  <si>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</si>
  <si>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</si>
  <si>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</si>
  <si>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</si>
  <si>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</si>
  <si>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</si>
  <si>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</si>
  <si>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</si>
  <si>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</si>
  <si>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</si>
  <si>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</si>
  <si>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</si>
  <si>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</si>
  <si>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</si>
  <si>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</si>
  <si>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</si>
  <si>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</si>
  <si>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</si>
  <si>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</si>
  <si>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</si>
  <si>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</si>
  <si>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</si>
  <si>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</si>
  <si>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</si>
  <si>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</si>
  <si>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</si>
  <si>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</si>
  <si>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</si>
  <si>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</si>
  <si>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</si>
  <si>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</si>
  <si>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</si>
  <si>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</si>
  <si>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</si>
  <si>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</si>
  <si>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</si>
  <si>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</si>
  <si>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</si>
  <si>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</si>
  <si>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</si>
  <si>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</si>
  <si>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</si>
  <si>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</si>
  <si>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</si>
  <si>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</si>
  <si>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</si>
  <si>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</si>
  <si>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</si>
  <si>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</si>
  <si>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</si>
  <si>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</si>
  <si>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</si>
  <si>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</si>
  <si>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</si>
  <si>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</si>
  <si>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</si>
  <si>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</si>
  <si>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</si>
  <si>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</si>
  <si>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</si>
  <si>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</si>
  <si>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</si>
  <si>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</si>
  <si>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</si>
  <si>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</si>
  <si>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</si>
  <si>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</si>
  <si>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</si>
  <si>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</si>
  <si>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</si>
  <si>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</si>
  <si>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</si>
  <si>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</si>
  <si>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</si>
  <si>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</si>
  <si>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</si>
  <si>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</si>
  <si>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</si>
  <si>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</si>
  <si>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</si>
  <si>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</si>
  <si>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</si>
  <si>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</si>
  <si>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</si>
  <si>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</si>
  <si>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</si>
  <si>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</si>
  <si>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</si>
  <si>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</si>
  <si>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</si>
  <si>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</si>
  <si>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</si>
  <si>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</si>
  <si>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</si>
  <si>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</si>
  <si>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</si>
  <si>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</si>
  <si>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</si>
  <si>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</si>
  <si>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</si>
  <si>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</si>
  <si>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</si>
  <si>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</si>
  <si>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</si>
  <si>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</si>
  <si>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</si>
  <si>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</si>
  <si>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</si>
  <si>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</si>
  <si>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</si>
  <si>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</si>
  <si>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</si>
  <si>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</si>
  <si>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</si>
  <si>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</si>
  <si>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</si>
  <si>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</si>
  <si>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</si>
  <si>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</si>
  <si>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</si>
  <si>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</si>
  <si>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</si>
  <si>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</si>
  <si>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</si>
  <si>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</si>
  <si>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</si>
  <si>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</si>
  <si>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</si>
  <si>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</si>
  <si>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</si>
  <si>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</si>
  <si>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</si>
  <si>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</si>
  <si>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</si>
  <si>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</si>
  <si>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</si>
  <si>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</si>
  <si>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</si>
  <si>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</si>
  <si>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</si>
  <si>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</si>
  <si>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</si>
  <si>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</si>
  <si>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</si>
  <si>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</si>
  <si>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</si>
  <si>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</si>
  <si>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</si>
  <si>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</si>
  <si>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</si>
  <si>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</si>
  <si>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</si>
  <si>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</si>
  <si>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</si>
  <si>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</si>
  <si>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</si>
  <si>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</si>
  <si>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</si>
  <si>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</si>
  <si>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</si>
  <si>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</si>
  <si>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</si>
  <si>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</si>
  <si>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</si>
  <si>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</si>
  <si>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</si>
  <si>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</si>
  <si>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</si>
  <si>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</si>
  <si>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</si>
  <si>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</si>
  <si>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</si>
  <si>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</si>
  <si>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</si>
  <si>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</si>
  <si>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</si>
  <si>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</si>
  <si>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</si>
  <si>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</si>
  <si>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</si>
  <si>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</si>
  <si>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</si>
  <si>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</si>
  <si>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</si>
  <si>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</si>
  <si>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</si>
  <si>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</si>
  <si>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</si>
  <si>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</si>
  <si>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</si>
  <si>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</si>
  <si>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</si>
  <si>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</si>
  <si>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</si>
  <si>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</si>
  <si>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</si>
  <si>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</si>
  <si>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</si>
  <si>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</si>
  <si>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</si>
  <si>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</si>
  <si>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</si>
  <si>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</si>
  <si>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</si>
  <si>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</si>
  <si>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</si>
  <si>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</si>
  <si>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</si>
  <si>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</si>
  <si>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</si>
  <si>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</si>
  <si>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</si>
  <si>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</si>
  <si>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</si>
  <si>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</si>
  <si>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</si>
  <si>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</si>
  <si>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</si>
  <si>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</si>
  <si>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</si>
  <si>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</si>
  <si>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</si>
  <si>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</si>
  <si>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</si>
  <si>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</si>
  <si>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</si>
  <si>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</si>
  <si>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</si>
  <si>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</si>
  <si>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</si>
  <si>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</si>
  <si>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</si>
  <si>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</si>
  <si>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</si>
  <si>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</si>
  <si>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</si>
  <si>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</si>
  <si>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</si>
  <si>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</si>
  <si>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</si>
  <si>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</si>
  <si>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</si>
  <si>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</si>
  <si>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</si>
  <si>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</si>
  <si>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</si>
  <si>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</si>
  <si>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</si>
  <si>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</si>
  <si>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</si>
  <si>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</si>
  <si>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</si>
  <si>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</si>
  <si>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</si>
  <si>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</si>
  <si>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</si>
  <si>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</si>
  <si>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</si>
  <si>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</si>
  <si>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</si>
  <si>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</si>
  <si>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</si>
  <si>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</si>
  <si>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</si>
  <si>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</si>
  <si>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</si>
  <si>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</si>
  <si>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</si>
  <si>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</si>
  <si>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</si>
  <si>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</si>
  <si>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</si>
  <si>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</si>
  <si>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</si>
  <si>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</si>
  <si>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</si>
  <si>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</si>
  <si>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</si>
  <si>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</si>
  <si>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</si>
  <si>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</si>
  <si>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</si>
  <si>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</si>
  <si>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</si>
  <si>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</si>
  <si>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</si>
  <si>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</si>
  <si>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</si>
  <si>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</si>
  <si>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</si>
  <si>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</si>
  <si>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</si>
  <si>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</si>
  <si>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</si>
  <si>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</si>
  <si>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</si>
  <si>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</si>
  <si>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</si>
  <si>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</si>
  <si>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</si>
  <si>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</si>
  <si>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</si>
  <si>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</si>
  <si>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</si>
  <si>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</si>
  <si>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</si>
  <si>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</si>
  <si>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</si>
  <si>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</si>
  <si>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</si>
  <si>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</si>
  <si>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</si>
  <si>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</si>
  <si>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</si>
  <si>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</si>
  <si>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</si>
  <si>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</si>
  <si>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</si>
  <si>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</si>
  <si>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</si>
  <si>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</si>
  <si>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</si>
  <si>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</si>
  <si>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</si>
  <si>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</si>
  <si>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</si>
  <si>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</si>
  <si>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</si>
  <si>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</si>
  <si>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</si>
  <si>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</si>
  <si>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</si>
  <si>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</si>
  <si>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</si>
  <si>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</si>
  <si>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</si>
  <si>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</si>
  <si>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</si>
  <si>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</si>
  <si>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</si>
  <si>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</si>
  <si>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</si>
  <si>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</si>
  <si>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</si>
  <si>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</si>
  <si>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</si>
  <si>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</si>
  <si>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</si>
  <si>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</si>
  <si>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</si>
  <si>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</si>
  <si>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</si>
  <si>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</si>
  <si>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</si>
  <si>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</si>
  <si>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</si>
  <si>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</si>
  <si>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</si>
  <si>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</si>
  <si>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</si>
  <si>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</si>
  <si>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</si>
  <si>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</si>
  <si>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</si>
  <si>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</si>
  <si>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</si>
  <si>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</si>
  <si>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</si>
  <si>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</si>
  <si>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</si>
  <si>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</si>
  <si>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</si>
  <si>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</si>
  <si>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</si>
  <si>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</si>
  <si>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</si>
  <si>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</si>
  <si>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</si>
  <si>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</si>
  <si>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</si>
  <si>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</si>
  <si>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</si>
  <si>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</si>
  <si>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</si>
  <si>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</si>
  <si>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</si>
  <si>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</si>
  <si>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</si>
  <si>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</si>
  <si>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</si>
  <si>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</si>
  <si>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</si>
  <si>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</si>
  <si>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</si>
  <si>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</si>
  <si>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</si>
  <si>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</si>
  <si>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</si>
  <si>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</si>
  <si>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</si>
  <si>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</si>
  <si>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</si>
  <si>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</si>
  <si>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</si>
  <si>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</si>
  <si>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</si>
  <si>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</si>
  <si>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</si>
  <si>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</si>
  <si>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</si>
  <si>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</si>
  <si>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</si>
  <si>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</si>
  <si>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</si>
  <si>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</si>
  <si>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</si>
  <si>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</si>
  <si>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</si>
  <si>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</si>
  <si>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</si>
  <si>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</si>
  <si>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</si>
  <si>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</si>
  <si>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</si>
  <si>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</si>
  <si>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</si>
  <si>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</si>
  <si>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</si>
  <si>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</si>
  <si>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</si>
  <si>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</si>
  <si>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</si>
  <si>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</si>
  <si>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</si>
  <si>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</si>
  <si>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</si>
  <si>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</si>
  <si>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</si>
  <si>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</si>
  <si>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</si>
  <si>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</si>
  <si>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</si>
  <si>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</si>
  <si>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</si>
  <si>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</si>
  <si>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</si>
  <si>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</si>
  <si>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</si>
  <si>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</si>
  <si>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</si>
  <si>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</si>
  <si>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</si>
  <si>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</si>
  <si>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</si>
  <si>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</si>
  <si>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</si>
  <si>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</si>
  <si>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</si>
  <si>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</si>
  <si>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</si>
  <si>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</si>
  <si>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</si>
  <si>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</si>
  <si>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</si>
  <si>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</si>
  <si>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</si>
  <si>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</si>
  <si>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</si>
  <si>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</si>
  <si>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</si>
  <si>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</si>
  <si>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</si>
  <si>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</si>
  <si>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</si>
  <si>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</si>
  <si>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</si>
  <si>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</si>
  <si>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</si>
  <si>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</si>
  <si>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</si>
  <si>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</si>
  <si>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</si>
  <si>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</si>
  <si>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</si>
  <si>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</si>
  <si>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</si>
  <si>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</si>
  <si>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</si>
  <si>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</si>
  <si>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</si>
  <si>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</si>
  <si>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</si>
  <si>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</si>
  <si>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</si>
  <si>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</si>
  <si>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</si>
  <si>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</si>
  <si>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</si>
  <si>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</si>
  <si>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</si>
  <si>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</si>
  <si>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</si>
  <si>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</si>
  <si>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</si>
  <si>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</si>
  <si>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</si>
  <si>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</si>
  <si>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</si>
  <si>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</si>
  <si>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</si>
  <si>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</si>
  <si>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</si>
  <si>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</si>
  <si>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</si>
  <si>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</si>
  <si>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</si>
  <si>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</si>
  <si>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</si>
  <si>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</si>
  <si>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</si>
  <si>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</si>
  <si>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</si>
  <si>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</si>
  <si>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</si>
  <si>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</si>
  <si>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</si>
  <si>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</si>
  <si>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</si>
  <si>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</si>
  <si>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</si>
  <si>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</si>
  <si>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</si>
  <si>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</si>
  <si>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</si>
  <si>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</si>
  <si>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</si>
  <si>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</si>
  <si>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</si>
  <si>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</si>
  <si>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</si>
  <si>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</si>
  <si>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</si>
  <si>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</si>
  <si>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</si>
  <si>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</si>
  <si>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</si>
  <si>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</si>
  <si>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</si>
  <si>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</si>
  <si>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</si>
  <si>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</si>
  <si>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</si>
  <si>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</si>
  <si>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</si>
  <si>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</si>
  <si>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</si>
  <si>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</si>
  <si>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</si>
  <si>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</si>
  <si>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</si>
  <si>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</si>
  <si>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</si>
  <si>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</si>
  <si>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</si>
  <si>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</si>
  <si>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</si>
  <si>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</si>
  <si>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</si>
  <si>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</si>
  <si>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</si>
  <si>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</si>
  <si>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</si>
  <si>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</si>
  <si>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</si>
  <si>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</si>
  <si>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</si>
  <si>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</si>
  <si>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</si>
  <si>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</si>
  <si>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</si>
  <si>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</si>
  <si>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</si>
  <si>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</si>
  <si>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</si>
  <si>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</si>
  <si>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</si>
  <si>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</si>
  <si>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</si>
  <si>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</si>
  <si>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</si>
  <si>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</si>
  <si>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</si>
  <si>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</si>
  <si>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</si>
  <si>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</si>
  <si>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</si>
  <si>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</si>
  <si>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</si>
  <si>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</si>
  <si>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</si>
  <si>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</si>
  <si>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</si>
  <si>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</si>
  <si>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</si>
  <si>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</si>
  <si>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</si>
  <si>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</si>
  <si>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</si>
  <si>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</si>
  <si>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</si>
  <si>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</si>
  <si>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</si>
  <si>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</si>
  <si>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</si>
  <si>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</si>
  <si>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</si>
  <si>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</si>
  <si>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</si>
  <si>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</si>
  <si>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</si>
  <si>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</si>
  <si>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</si>
  <si>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</si>
  <si>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</si>
  <si>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</si>
  <si>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</si>
  <si>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</si>
  <si>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</si>
  <si>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</si>
  <si>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</si>
  <si>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</si>
  <si>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</si>
  <si>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</si>
  <si>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</si>
  <si>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</si>
  <si>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</si>
  <si>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</si>
  <si>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</si>
  <si>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</si>
  <si>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</si>
  <si>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</si>
  <si>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</si>
  <si>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</si>
  <si>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</si>
  <si>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</si>
  <si>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</si>
  <si>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</si>
  <si>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</si>
  <si>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</si>
  <si>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</si>
  <si>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</si>
  <si>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</si>
  <si>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</si>
  <si>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</si>
  <si>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</si>
  <si>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</si>
  <si>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</si>
  <si>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</si>
  <si>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</si>
  <si>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</si>
  <si>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</si>
  <si>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</si>
  <si>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</si>
  <si>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</si>
  <si>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</si>
  <si>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</si>
  <si>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</si>
  <si>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</si>
  <si>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</si>
  <si>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</si>
  <si>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</si>
  <si>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</si>
  <si>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</si>
  <si>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</si>
  <si>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</si>
  <si>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</si>
  <si>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</si>
  <si>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</si>
  <si>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</si>
  <si>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</si>
  <si>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</si>
  <si>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</si>
  <si>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</si>
  <si>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</si>
  <si>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</si>
  <si>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</si>
  <si>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</si>
  <si>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</si>
  <si>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</si>
  <si>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</si>
  <si>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</si>
  <si>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</si>
  <si>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</si>
  <si>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</si>
  <si>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</si>
  <si>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</si>
  <si>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</si>
  <si>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</si>
  <si>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</si>
  <si>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</si>
  <si>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</si>
  <si>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</si>
  <si>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</si>
  <si>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</si>
  <si>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</si>
  <si>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</si>
  <si>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</si>
  <si>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</si>
  <si>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</si>
  <si>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</si>
  <si>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</si>
  <si>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</si>
  <si>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</si>
  <si>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</si>
  <si>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</si>
  <si>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</si>
  <si>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</si>
  <si>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</si>
  <si>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</si>
  <si>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</si>
  <si>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</si>
  <si>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</si>
  <si>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</si>
  <si>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</si>
  <si>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</si>
  <si>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</si>
  <si>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</si>
  <si>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</si>
  <si>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</si>
  <si>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</si>
  <si>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</si>
  <si>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</si>
  <si>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</si>
  <si>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</si>
  <si>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</si>
  <si>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</si>
  <si>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</si>
  <si>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</si>
  <si>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</si>
  <si>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</si>
  <si>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</si>
  <si>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</si>
  <si>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</si>
  <si>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</si>
  <si>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</si>
  <si>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</si>
  <si>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</si>
  <si>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</si>
  <si>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</si>
  <si>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</si>
  <si>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</si>
  <si>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</si>
  <si>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</si>
  <si>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</si>
  <si>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</si>
  <si>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</si>
  <si>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</si>
  <si>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</si>
  <si>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</si>
  <si>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</si>
  <si>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</si>
  <si>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</si>
  <si>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</si>
  <si>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</si>
  <si>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</si>
  <si>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</si>
  <si>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</si>
  <si>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</si>
  <si>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</si>
  <si>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</si>
  <si>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</si>
  <si>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</si>
  <si>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</si>
  <si>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</si>
  <si>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</si>
  <si>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</si>
  <si>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</si>
  <si>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</si>
  <si>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</si>
  <si>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</si>
  <si>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</si>
  <si>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</si>
  <si>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</si>
  <si>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</si>
  <si>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</si>
  <si>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</si>
  <si>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</si>
  <si>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</si>
  <si>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</si>
  <si>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</si>
  <si>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</si>
  <si>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</si>
  <si>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</si>
  <si>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</si>
  <si>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</si>
  <si>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</si>
  <si>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</si>
  <si>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</si>
  <si>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</si>
  <si>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</si>
  <si>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</si>
  <si>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</si>
  <si>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</si>
  <si>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</si>
  <si>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</si>
  <si>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</si>
  <si>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</si>
  <si>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</si>
  <si>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</si>
  <si>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</si>
  <si>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</si>
  <si>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</si>
  <si>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</si>
  <si>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</si>
  <si>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</si>
  <si>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</si>
  <si>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</si>
  <si>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</si>
  <si>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</si>
  <si>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</si>
  <si>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</si>
  <si>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</si>
  <si>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</si>
  <si>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</si>
  <si>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</si>
  <si>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</si>
  <si>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</si>
  <si>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</si>
  <si>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</si>
  <si>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</si>
  <si>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</si>
  <si>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</si>
  <si>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</si>
  <si>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</si>
  <si>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</si>
  <si>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</si>
  <si>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</si>
  <si>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</si>
  <si>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</si>
  <si>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</si>
  <si>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</si>
  <si>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</si>
  <si>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</si>
  <si>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</si>
  <si>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</si>
  <si>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</si>
  <si>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</si>
  <si>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</si>
  <si>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</si>
  <si>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</si>
  <si>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</si>
  <si>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</si>
  <si>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</si>
  <si>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</si>
  <si>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</si>
  <si>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</si>
  <si>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</si>
  <si>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</si>
  <si>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</si>
  <si>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</si>
  <si>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</si>
  <si>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</si>
  <si>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</si>
  <si>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</si>
  <si>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</si>
  <si>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</si>
  <si>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</si>
  <si>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</si>
  <si>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</si>
  <si>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</si>
  <si>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</si>
  <si>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</si>
  <si>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</si>
  <si>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</si>
  <si>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</si>
  <si>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</si>
  <si>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</si>
  <si>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</si>
  <si>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</si>
  <si>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</si>
  <si>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</si>
  <si>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</si>
  <si>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</si>
  <si>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</si>
  <si>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</si>
  <si>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</si>
  <si>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</si>
  <si>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</si>
  <si>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</si>
  <si>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</si>
  <si>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</si>
  <si>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</si>
  <si>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</si>
  <si>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</si>
  <si>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</si>
  <si>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</si>
  <si>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</si>
  <si>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</si>
  <si>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</si>
  <si>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</si>
  <si>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</si>
  <si>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</si>
  <si>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</si>
  <si>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</si>
  <si>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</si>
  <si>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</si>
  <si>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</si>
  <si>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</si>
  <si>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</si>
  <si>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</si>
  <si>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</si>
  <si>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</si>
  <si>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</si>
  <si>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</si>
  <si>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</si>
  <si>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</si>
  <si>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</si>
  <si>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</si>
  <si>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</si>
  <si>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</si>
  <si>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</si>
  <si>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</si>
  <si>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</si>
  <si>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</si>
  <si>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</si>
  <si>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</si>
  <si>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</si>
  <si>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</si>
  <si>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</si>
  <si>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</si>
  <si>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</si>
  <si>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</si>
  <si>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</si>
  <si>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</si>
  <si>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</si>
  <si>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</si>
  <si>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</si>
  <si>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</si>
  <si>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</si>
  <si>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</si>
  <si>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</si>
  <si>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</si>
  <si>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</si>
  <si>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</si>
  <si>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</si>
  <si>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</si>
  <si>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</si>
  <si>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</si>
  <si>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</si>
  <si>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</si>
  <si>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</si>
  <si>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</si>
  <si>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</si>
  <si>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</si>
  <si>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</si>
  <si>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</si>
  <si>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</si>
  <si>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</si>
  <si>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</si>
  <si>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</si>
  <si>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</si>
  <si>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</si>
  <si>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</si>
  <si>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</si>
  <si>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</si>
  <si>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</si>
  <si>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</si>
  <si>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</si>
  <si>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</si>
  <si>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</si>
  <si>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</si>
  <si>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</si>
  <si>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</si>
  <si>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</si>
  <si>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</si>
  <si>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</si>
  <si>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</si>
  <si>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</si>
  <si>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</si>
  <si>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</si>
  <si>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</si>
  <si>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</si>
  <si>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</si>
  <si>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</si>
  <si>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</si>
  <si>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</si>
  <si>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</si>
  <si>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</si>
  <si>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</si>
  <si>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</si>
  <si>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</si>
  <si>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</si>
  <si>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</si>
  <si>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</si>
  <si>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</si>
  <si>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</si>
  <si>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</si>
  <si>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</si>
  <si>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</si>
  <si>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</si>
  <si>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</si>
  <si>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</si>
  <si>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</si>
  <si>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</si>
  <si>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</si>
  <si>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</si>
  <si>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</si>
  <si>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</si>
  <si>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</si>
  <si>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</si>
  <si>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</si>
  <si>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</si>
  <si>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</si>
  <si>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</si>
  <si>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</si>
  <si>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</si>
  <si>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</si>
  <si>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</si>
  <si>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</si>
  <si>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</si>
  <si>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</si>
  <si>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</si>
  <si>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</si>
  <si>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</si>
  <si>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</si>
  <si>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</si>
  <si>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</si>
  <si>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</si>
  <si>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</si>
  <si>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</si>
  <si>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</si>
  <si>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</si>
  <si>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</si>
  <si>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</si>
  <si>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</si>
  <si>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</si>
  <si>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</si>
  <si>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</si>
  <si>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</si>
  <si>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</si>
  <si>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</si>
  <si>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</si>
  <si>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</si>
  <si>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</si>
  <si>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</si>
  <si>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</si>
  <si>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</si>
  <si>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</si>
  <si>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</si>
  <si>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</si>
  <si>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</si>
  <si>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</si>
  <si>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</si>
  <si>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</si>
  <si>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</si>
  <si>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</si>
  <si>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</si>
  <si>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</si>
  <si>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</si>
  <si>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</si>
  <si>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</si>
  <si>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</si>
  <si>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</si>
  <si>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</si>
  <si>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</si>
  <si>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</si>
  <si>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</si>
  <si>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</si>
  <si>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</si>
  <si>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</si>
  <si>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</si>
  <si>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</si>
  <si>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</si>
  <si>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</si>
  <si>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</si>
  <si>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</si>
  <si>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</si>
  <si>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</si>
  <si>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</si>
  <si>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</si>
  <si>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</si>
  <si>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</si>
  <si>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</si>
  <si>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</si>
  <si>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</si>
  <si>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</si>
  <si>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</si>
  <si>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</si>
  <si>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</si>
  <si>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</si>
  <si>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</si>
  <si>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</si>
  <si>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</si>
  <si>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</si>
  <si>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</si>
  <si>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</si>
  <si>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</si>
  <si>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</si>
  <si>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</si>
  <si>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</si>
  <si>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</si>
  <si>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</si>
  <si>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</si>
  <si>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</si>
  <si>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</si>
  <si>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</si>
  <si>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</si>
  <si>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</si>
  <si>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</si>
  <si>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</si>
  <si>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</si>
  <si>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</si>
  <si>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</si>
  <si>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</si>
  <si>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</si>
  <si>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</si>
  <si>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</si>
  <si>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</si>
  <si>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</si>
  <si>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</si>
  <si>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</si>
  <si>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</si>
  <si>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</si>
  <si>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</si>
  <si>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</si>
  <si>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</si>
  <si>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</si>
  <si>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</si>
  <si>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</si>
  <si>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</si>
  <si>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</si>
  <si>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</si>
  <si>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</si>
  <si>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</si>
  <si>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</si>
  <si>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</si>
  <si>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</si>
  <si>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</si>
  <si>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</si>
  <si>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</si>
  <si>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</si>
  <si>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</si>
  <si>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</si>
  <si>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</si>
  <si>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</si>
  <si>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</si>
  <si>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</si>
  <si>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</si>
  <si>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</si>
  <si>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</si>
  <si>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</si>
  <si>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</si>
  <si>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</si>
  <si>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</si>
  <si>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</si>
  <si>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</si>
  <si>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</si>
  <si>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</si>
  <si>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</si>
  <si>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</si>
  <si>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</si>
  <si>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</si>
  <si>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</si>
  <si>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</si>
  <si>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</si>
  <si>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</si>
  <si>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</si>
  <si>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</si>
  <si>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</si>
  <si>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</si>
  <si>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</si>
  <si>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</si>
  <si>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</si>
  <si>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</si>
  <si>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</si>
  <si>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</si>
  <si>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</si>
  <si>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</si>
  <si>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</si>
  <si>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</si>
  <si>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</si>
  <si>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</si>
  <si>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</si>
  <si>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</si>
  <si>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</si>
  <si>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</si>
  <si>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</si>
  <si>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</si>
  <si>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</si>
  <si>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</si>
  <si>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</si>
  <si>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</si>
  <si>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</si>
  <si>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</si>
  <si>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</si>
  <si>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</si>
  <si>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</si>
  <si>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</si>
  <si>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</si>
  <si>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</si>
  <si>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</si>
  <si>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</si>
  <si>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</si>
  <si>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</si>
  <si>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</si>
  <si>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</si>
  <si>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</si>
  <si>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</si>
  <si>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</si>
  <si>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</si>
  <si>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</si>
  <si>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</si>
  <si>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</si>
  <si>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</si>
  <si>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</si>
  <si>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</si>
  <si>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</si>
  <si>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</si>
  <si>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</si>
  <si>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</si>
  <si>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</si>
  <si>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</si>
  <si>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</si>
  <si>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</si>
  <si>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</si>
  <si>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</si>
  <si>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</si>
  <si>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</si>
  <si>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</si>
  <si>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</si>
  <si>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</si>
  <si>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</si>
  <si>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</si>
  <si>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</si>
  <si>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</si>
  <si>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</si>
  <si>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</si>
  <si>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</si>
  <si>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</si>
  <si>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</si>
  <si>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</si>
  <si>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</si>
  <si>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</si>
  <si>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</si>
  <si>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</si>
  <si>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</si>
  <si>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</si>
  <si>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</si>
  <si>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</si>
  <si>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</si>
  <si>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</si>
  <si>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</si>
  <si>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</si>
  <si>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</si>
  <si>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</si>
  <si>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</si>
  <si>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</si>
  <si>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</si>
  <si>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</si>
  <si>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</si>
  <si>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</si>
  <si>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</si>
  <si>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</si>
  <si>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</si>
  <si>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</si>
  <si>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</si>
  <si>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</si>
  <si>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</si>
  <si>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</si>
  <si>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</si>
  <si>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</si>
  <si>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</si>
  <si>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</si>
  <si>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</si>
  <si>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</si>
  <si>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</si>
  <si>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</si>
  <si>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</si>
  <si>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</si>
  <si>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</si>
  <si>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</si>
  <si>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</si>
  <si>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</si>
  <si>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</si>
  <si>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</si>
  <si>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</si>
  <si>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</si>
  <si>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</si>
  <si>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</si>
  <si>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</si>
  <si>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</si>
  <si>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</si>
  <si>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</si>
  <si>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</si>
  <si>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</si>
  <si>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</si>
  <si>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</si>
  <si>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</si>
  <si>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</si>
  <si>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</si>
  <si>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</si>
  <si>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</si>
  <si>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</si>
  <si>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</si>
  <si>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</si>
  <si>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</si>
  <si>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</si>
  <si>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</si>
  <si>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</si>
  <si>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</si>
  <si>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</si>
  <si>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</si>
  <si>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</si>
  <si>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</si>
  <si>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</si>
  <si>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</si>
  <si>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</si>
  <si>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</si>
  <si>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</si>
  <si>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</si>
  <si>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</si>
  <si>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</si>
  <si>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</si>
  <si>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</si>
  <si>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</si>
  <si>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</si>
  <si>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</si>
  <si>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</si>
  <si>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</si>
  <si>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</si>
  <si>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</si>
  <si>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</si>
  <si>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</si>
  <si>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</si>
  <si>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</si>
  <si>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</si>
  <si>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</si>
  <si>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</si>
  <si>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</si>
  <si>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</si>
  <si>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</si>
  <si>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</si>
  <si>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</si>
  <si>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</si>
  <si>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</si>
  <si>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</si>
  <si>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</si>
  <si>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</si>
  <si>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</si>
  <si>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</si>
  <si>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</si>
  <si>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</si>
  <si>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</si>
  <si>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</si>
  <si>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</si>
  <si>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</si>
  <si>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</si>
  <si>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</si>
  <si>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</si>
  <si>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</si>
  <si>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</si>
  <si>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</si>
  <si>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</si>
  <si>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</si>
  <si>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</si>
  <si>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</si>
  <si>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</si>
  <si>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</si>
  <si>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</si>
  <si>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</si>
  <si>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</si>
  <si>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</si>
  <si>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</si>
  <si>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</si>
  <si>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</si>
  <si>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</si>
  <si>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</si>
  <si>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</si>
  <si>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</si>
  <si>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</si>
  <si>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</si>
  <si>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</si>
  <si>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</si>
  <si>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</si>
  <si>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</si>
  <si>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</si>
  <si>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</si>
  <si>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</si>
  <si>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</si>
  <si>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</si>
  <si>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</si>
  <si>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</si>
  <si>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</si>
  <si>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</si>
  <si>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</si>
  <si>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</si>
  <si>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</si>
  <si>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</si>
  <si>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</si>
  <si>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</si>
  <si>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</si>
  <si>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</si>
  <si>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</si>
  <si>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</si>
  <si>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</si>
  <si>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</si>
  <si>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</si>
  <si>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</si>
  <si>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</si>
  <si>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</si>
  <si>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</si>
  <si>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</si>
  <si>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</si>
  <si>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</si>
  <si>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</si>
  <si>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</si>
  <si>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</si>
  <si>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</si>
  <si>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</si>
  <si>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</si>
  <si>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</si>
  <si>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</si>
  <si>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</si>
  <si>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</si>
  <si>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</si>
  <si>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</si>
  <si>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</si>
  <si>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</si>
  <si>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</si>
  <si>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</si>
  <si>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</si>
  <si>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</si>
  <si>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</si>
  <si>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</si>
  <si>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</si>
  <si>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</si>
  <si>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</si>
  <si>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</si>
  <si>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</si>
  <si>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</si>
  <si>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</si>
  <si>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</si>
  <si>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</si>
  <si>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</si>
  <si>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</si>
  <si>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</si>
  <si>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</si>
  <si>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</si>
  <si>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</si>
  <si>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</si>
  <si>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</si>
  <si>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</si>
  <si>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</si>
  <si>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</si>
  <si>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</si>
  <si>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</si>
  <si>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</si>
  <si>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</si>
  <si>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</si>
  <si>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</si>
  <si>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</si>
  <si>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</si>
  <si>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</si>
  <si>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</si>
  <si>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</si>
  <si>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</si>
  <si>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</si>
  <si>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</si>
  <si>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</si>
  <si>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</si>
  <si>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</si>
  <si>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</si>
  <si>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</si>
  <si>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</si>
  <si>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</si>
  <si>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</si>
  <si>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</si>
  <si>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</si>
  <si>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</si>
  <si>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</si>
  <si>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</si>
  <si>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</si>
  <si>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</si>
  <si>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</si>
  <si>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</si>
  <si>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</si>
  <si>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</si>
  <si>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</si>
  <si>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</si>
  <si>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</si>
  <si>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</si>
  <si>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</si>
  <si>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</si>
  <si>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</si>
  <si>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</si>
  <si>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</si>
  <si>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</si>
  <si>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</si>
  <si>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</si>
  <si>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</si>
  <si>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</si>
  <si>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</si>
  <si>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</si>
  <si>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</si>
  <si>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</si>
  <si>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</si>
  <si>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</si>
  <si>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</si>
  <si>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</si>
  <si>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</si>
  <si>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</si>
  <si>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</si>
  <si>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</si>
  <si>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</si>
  <si>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</si>
  <si>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</si>
  <si>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</si>
  <si>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</si>
  <si>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</si>
  <si>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</si>
  <si>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</si>
  <si>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</si>
  <si>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</si>
  <si>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</si>
  <si>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</si>
  <si>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</si>
  <si>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</si>
  <si>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</si>
  <si>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</si>
  <si>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</si>
  <si>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</si>
  <si>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</si>
  <si>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</si>
  <si>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</si>
  <si>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</si>
  <si>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</si>
  <si>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</si>
  <si>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</si>
  <si>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</si>
  <si>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</si>
  <si>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</si>
  <si>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</si>
  <si>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</si>
  <si>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</si>
  <si>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</si>
  <si>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</si>
  <si>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</si>
  <si>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</si>
  <si>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</si>
  <si>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</si>
  <si>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</si>
  <si>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</si>
  <si>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</si>
  <si>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</si>
  <si>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</si>
  <si>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</si>
  <si>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</si>
  <si>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</si>
  <si>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</si>
  <si>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</si>
  <si>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</si>
  <si>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</si>
  <si>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</si>
  <si>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</si>
  <si>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</si>
  <si>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</si>
  <si>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</si>
  <si>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</si>
  <si>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</si>
  <si>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</si>
  <si>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</si>
  <si>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</si>
  <si>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</si>
  <si>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</si>
  <si>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</si>
  <si>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</si>
  <si>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</si>
  <si>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</si>
  <si>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</si>
  <si>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</si>
  <si>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</si>
  <si>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</si>
  <si>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</si>
  <si>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</si>
  <si>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</si>
  <si>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</si>
  <si>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</si>
  <si>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</si>
  <si>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</si>
  <si>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</si>
  <si>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</si>
  <si>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</si>
  <si>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</si>
  <si>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</si>
  <si>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</si>
  <si>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</si>
  <si>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</si>
  <si>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</si>
  <si>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</si>
  <si>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</si>
  <si>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</si>
  <si>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</si>
  <si>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</si>
  <si>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</si>
  <si>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</si>
  <si>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</si>
  <si>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</si>
  <si>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</si>
  <si>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</si>
  <si>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</si>
  <si>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</si>
  <si>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</si>
  <si>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</si>
  <si>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</si>
  <si>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</si>
  <si>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</si>
  <si>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</si>
  <si>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</si>
  <si>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</si>
  <si>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</si>
  <si>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</si>
  <si>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</si>
  <si>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</si>
  <si>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</si>
  <si>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</si>
  <si>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</si>
  <si>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</si>
  <si>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</si>
  <si>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</si>
  <si>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</si>
  <si>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</si>
  <si>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</si>
  <si>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</si>
  <si>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</si>
  <si>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</si>
  <si>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</si>
  <si>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</si>
  <si>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</si>
  <si>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</si>
  <si>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</si>
  <si>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</si>
  <si>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</si>
  <si>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</si>
  <si>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</si>
  <si>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</si>
  <si>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</si>
  <si>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</si>
  <si>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</si>
  <si>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</si>
  <si>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</si>
  <si>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</si>
  <si>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</si>
  <si>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</si>
  <si>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</si>
  <si>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</si>
  <si>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</si>
  <si>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</si>
  <si>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</si>
  <si>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</si>
  <si>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</si>
  <si>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</si>
  <si>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</si>
  <si>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</si>
  <si>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</si>
  <si>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</si>
  <si>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</si>
  <si>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</si>
  <si>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</si>
  <si>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</si>
  <si>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</si>
  <si>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</si>
  <si>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</si>
  <si>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</si>
  <si>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</si>
  <si>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</si>
  <si>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</si>
  <si>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</si>
  <si>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</si>
  <si>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</si>
  <si>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</si>
  <si>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</si>
  <si>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</si>
  <si>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</si>
  <si>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</si>
  <si>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</si>
  <si>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</si>
  <si>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</si>
  <si>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</si>
  <si>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</si>
  <si>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</si>
  <si>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</si>
  <si>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</si>
  <si>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</si>
  <si>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</si>
  <si>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</si>
  <si>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</si>
  <si>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</si>
  <si>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</si>
  <si>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</si>
  <si>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</si>
  <si>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</si>
  <si>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</si>
  <si>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</si>
  <si>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</si>
  <si>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</si>
  <si>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</si>
  <si>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</si>
  <si>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</si>
  <si>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</si>
  <si>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</si>
  <si>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</si>
  <si>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</si>
  <si>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</si>
  <si>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</si>
  <si>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</si>
  <si>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</si>
  <si>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</si>
  <si>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</si>
  <si>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</si>
  <si>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</si>
  <si>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</si>
  <si>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</si>
  <si>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</si>
  <si>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</si>
  <si>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</si>
  <si>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</si>
  <si>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</si>
  <si>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</si>
  <si>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</si>
  <si>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</si>
  <si>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</si>
  <si>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</si>
  <si>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</si>
  <si>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</si>
  <si>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</si>
  <si>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</si>
  <si>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</si>
  <si>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</si>
  <si>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</si>
  <si>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</si>
  <si>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</si>
  <si>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</si>
  <si>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</si>
  <si>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</si>
  <si>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</si>
  <si>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</si>
  <si>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</si>
  <si>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</si>
  <si>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</si>
  <si>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</si>
  <si>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</si>
  <si>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</si>
  <si>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</si>
  <si>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</si>
  <si>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</si>
  <si>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</si>
  <si>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</si>
  <si>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</si>
  <si>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</si>
  <si>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</si>
  <si>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</si>
  <si>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</si>
  <si>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</si>
  <si>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</si>
  <si>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</si>
  <si>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</si>
  <si>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</si>
  <si>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</si>
  <si>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</si>
  <si>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</si>
  <si>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</si>
  <si>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</si>
  <si>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</si>
  <si>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</si>
  <si>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</si>
  <si>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</si>
  <si>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</si>
  <si>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</si>
  <si>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</si>
  <si>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</si>
  <si>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</si>
  <si>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</si>
  <si>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</si>
  <si>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</si>
  <si>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</si>
  <si>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</si>
  <si>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</si>
  <si>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</si>
  <si>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</si>
  <si>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</si>
  <si>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</si>
  <si>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</si>
  <si>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</si>
  <si>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</si>
  <si>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</si>
  <si>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</si>
  <si>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</si>
  <si>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</si>
  <si>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</si>
  <si>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</si>
  <si>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</si>
  <si>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</si>
  <si>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</si>
  <si>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</si>
  <si>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</si>
  <si>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</si>
  <si>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</si>
  <si>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</si>
  <si>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</si>
  <si>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</si>
  <si>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</si>
  <si>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</si>
  <si>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</si>
  <si>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</si>
  <si>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</si>
  <si>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</si>
  <si>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</si>
  <si>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</si>
  <si>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</si>
  <si>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</si>
  <si>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</si>
  <si>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</si>
  <si>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</si>
  <si>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</si>
  <si>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</si>
  <si>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</si>
  <si>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</si>
  <si>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</si>
  <si>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</si>
  <si>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</si>
  <si>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</si>
  <si>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</si>
  <si>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</si>
  <si>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</si>
  <si>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</si>
  <si>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</si>
  <si>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</si>
  <si>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</si>
  <si>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</si>
  <si>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</si>
  <si>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</si>
  <si>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</si>
  <si>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</si>
  <si>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</si>
  <si>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</si>
  <si>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</si>
  <si>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</si>
  <si>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</si>
  <si>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</si>
  <si>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</si>
  <si>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</si>
  <si>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</si>
  <si>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</si>
  <si>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</si>
  <si>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</si>
  <si>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</si>
  <si>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</si>
  <si>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</si>
  <si>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</si>
  <si>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</si>
  <si>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</si>
  <si>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</si>
  <si>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</si>
  <si>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</si>
  <si>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</si>
  <si>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</si>
  <si>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</si>
  <si>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</si>
  <si>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</si>
  <si>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</si>
  <si>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</si>
  <si>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</si>
  <si>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</si>
  <si>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</si>
  <si>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</si>
  <si>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</si>
  <si>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</si>
  <si>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</si>
  <si>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</si>
  <si>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</si>
  <si>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</si>
  <si>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</si>
  <si>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</si>
  <si>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</si>
  <si>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</si>
  <si>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</si>
  <si>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</si>
  <si>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</si>
  <si>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</si>
  <si>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</si>
  <si>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</si>
  <si>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</si>
  <si>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</si>
  <si>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</si>
  <si>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</si>
  <si>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</si>
  <si>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</si>
  <si>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</si>
  <si>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</si>
  <si>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</si>
  <si>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</si>
  <si>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</si>
  <si>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</si>
  <si>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</si>
  <si>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</si>
  <si>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</si>
  <si>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</si>
  <si>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</si>
  <si>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</si>
  <si>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</si>
  <si>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</si>
  <si>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</si>
  <si>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</si>
  <si>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</si>
  <si>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</si>
  <si>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</si>
  <si>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</si>
  <si>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</si>
  <si>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</si>
  <si>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</si>
  <si>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</si>
  <si>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</si>
  <si>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</si>
  <si>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</si>
  <si>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</si>
  <si>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</si>
  <si>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</si>
  <si>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</si>
  <si>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</si>
  <si>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</si>
  <si>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</si>
  <si>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</si>
  <si>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</si>
  <si>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</si>
  <si>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</si>
  <si>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</si>
  <si>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</si>
  <si>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</si>
  <si>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</si>
  <si>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</si>
  <si>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</si>
  <si>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</si>
  <si>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</si>
  <si>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</si>
  <si>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</si>
  <si>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</si>
  <si>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</si>
  <si>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</si>
  <si>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</si>
  <si>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</si>
  <si>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</si>
  <si>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</si>
  <si>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</si>
  <si>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</si>
  <si>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</si>
  <si>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</si>
  <si>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</si>
  <si>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</si>
  <si>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</si>
  <si>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</si>
  <si>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</si>
  <si>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</si>
  <si>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</si>
  <si>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</si>
  <si>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</si>
  <si>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</si>
  <si>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</si>
  <si>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</si>
  <si>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</si>
  <si>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</si>
  <si>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</si>
  <si>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</si>
  <si>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</si>
  <si>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</si>
  <si>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</si>
  <si>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</si>
  <si>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</si>
  <si>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</si>
  <si>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</si>
  <si>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</si>
  <si>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</si>
  <si>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</si>
  <si>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</si>
  <si>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</si>
  <si>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</si>
  <si>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</si>
  <si>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</si>
  <si>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</si>
  <si>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</si>
  <si>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</si>
  <si>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</si>
  <si>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</si>
  <si>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</si>
  <si>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</si>
  <si>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</si>
  <si>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</si>
  <si>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</si>
  <si>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</si>
  <si>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</si>
  <si>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</si>
  <si>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</si>
  <si>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</si>
  <si>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</si>
  <si>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</si>
  <si>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</si>
  <si>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</si>
  <si>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</si>
  <si>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</si>
  <si>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</si>
  <si>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</si>
  <si>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</si>
  <si>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</si>
  <si>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</si>
  <si>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</si>
  <si>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</si>
  <si>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</si>
  <si>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</si>
  <si>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</si>
  <si>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</si>
  <si>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</si>
  <si>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</si>
  <si>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</si>
  <si>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</si>
  <si>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</si>
  <si>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</si>
  <si>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</si>
  <si>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</si>
  <si>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</si>
  <si>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</si>
  <si>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</si>
  <si>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</si>
  <si>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</si>
  <si>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</si>
  <si>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</si>
  <si>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</si>
  <si>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</si>
  <si>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</si>
  <si>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</si>
  <si>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</si>
  <si>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</si>
  <si>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</si>
  <si>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</si>
  <si>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</si>
  <si>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</si>
  <si>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</si>
  <si>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</si>
  <si>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</si>
  <si>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</si>
  <si>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</si>
  <si>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</si>
  <si>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</si>
  <si>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</si>
  <si>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</si>
  <si>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</si>
  <si>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</si>
  <si>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</si>
  <si>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</si>
  <si>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</si>
  <si>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</si>
  <si>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</si>
  <si>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</si>
  <si>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</si>
  <si>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</si>
  <si>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</si>
  <si>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</si>
  <si>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</si>
  <si>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</si>
  <si>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</si>
  <si>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</si>
  <si>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</si>
  <si>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</si>
  <si>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</si>
  <si>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</si>
  <si>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</si>
  <si>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</si>
  <si>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</si>
  <si>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</si>
  <si>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</si>
  <si>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</si>
  <si>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</si>
  <si>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</si>
  <si>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</si>
  <si>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</si>
  <si>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</si>
  <si>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</si>
  <si>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</si>
  <si>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</si>
  <si>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</si>
  <si>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</si>
  <si>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</si>
  <si>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</si>
  <si>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</si>
  <si>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</si>
  <si>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</si>
  <si>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</si>
  <si>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</si>
  <si>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</si>
  <si>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</si>
  <si>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</si>
  <si>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</si>
  <si>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</si>
  <si>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</si>
  <si>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</si>
  <si>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</si>
  <si>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</si>
  <si>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</si>
  <si>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</si>
  <si>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</si>
  <si>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</si>
  <si>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</si>
  <si>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</si>
  <si>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</si>
  <si>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</si>
  <si>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</si>
  <si>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</si>
  <si>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</si>
  <si>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</si>
  <si>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</si>
  <si>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</si>
  <si>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</si>
  <si>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</si>
  <si>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</si>
  <si>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</si>
  <si>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</si>
  <si>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</si>
  <si>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</si>
  <si>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</si>
  <si>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</si>
  <si>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</si>
  <si>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</si>
  <si>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</si>
  <si>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</si>
  <si>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</si>
  <si>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</si>
  <si>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</si>
  <si>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</si>
  <si>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</si>
  <si>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</si>
  <si>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</si>
  <si>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</si>
  <si>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</si>
  <si>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</si>
  <si>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</si>
  <si>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</si>
  <si>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</si>
  <si>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</si>
  <si>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</si>
  <si>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</si>
  <si>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</si>
  <si>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</si>
  <si>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</si>
  <si>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</si>
  <si>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</si>
  <si>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</si>
  <si>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</si>
  <si>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</si>
  <si>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</si>
  <si>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</si>
  <si>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</si>
  <si>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</si>
  <si>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</si>
  <si>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</si>
  <si>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</si>
  <si>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</si>
  <si>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</si>
  <si>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</si>
  <si>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</si>
  <si>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</si>
  <si>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</si>
  <si>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</si>
  <si>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</si>
  <si>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</si>
  <si>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</si>
  <si>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</si>
  <si>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</si>
  <si>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</si>
  <si>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</si>
  <si>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</si>
  <si>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</si>
  <si>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</si>
  <si>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</si>
  <si>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</si>
  <si>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</si>
  <si>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</si>
  <si>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</si>
  <si>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</si>
  <si>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</si>
  <si>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</si>
  <si>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</si>
  <si>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</si>
  <si>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</si>
  <si>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</si>
  <si>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</si>
  <si>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</si>
  <si>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</si>
  <si>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</si>
  <si>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</si>
  <si>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</si>
  <si>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</si>
  <si>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</si>
  <si>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</si>
  <si>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</si>
  <si>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</si>
  <si>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</si>
  <si>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</si>
  <si>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</si>
  <si>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</si>
  <si>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</si>
  <si>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</si>
  <si>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</si>
  <si>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</si>
  <si>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</si>
  <si>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</si>
  <si>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</si>
  <si>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</si>
  <si>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</si>
  <si>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</si>
  <si>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</si>
  <si>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</si>
  <si>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</si>
  <si>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</si>
  <si>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</si>
  <si>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</si>
  <si>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</si>
  <si>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</si>
  <si>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</si>
  <si>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</si>
  <si>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</si>
  <si>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</si>
  <si>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</si>
  <si>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</si>
  <si>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</si>
  <si>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</si>
  <si>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</si>
  <si>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</si>
  <si>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</si>
  <si>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</si>
  <si>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</si>
  <si>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</si>
  <si>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</si>
  <si>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</si>
  <si>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</si>
  <si>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</si>
  <si>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</si>
  <si>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</si>
  <si>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</si>
  <si>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</si>
  <si>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</si>
  <si>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</si>
  <si>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</si>
  <si>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</si>
  <si>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</si>
  <si>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</si>
  <si>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</si>
  <si>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</si>
  <si>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</si>
  <si>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</si>
  <si>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</si>
  <si>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</si>
  <si>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</si>
  <si>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</si>
  <si>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</si>
  <si>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</si>
  <si>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</si>
  <si>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</si>
  <si>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</si>
  <si>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</si>
  <si>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</si>
  <si>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</si>
  <si>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</si>
  <si>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</si>
  <si>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</si>
  <si>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</si>
  <si>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</si>
  <si>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</si>
  <si>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</si>
  <si>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</si>
  <si>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</si>
  <si>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</si>
  <si>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</si>
  <si>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</si>
  <si>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</si>
  <si>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</si>
  <si>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</si>
  <si>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</si>
  <si>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</si>
  <si>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</si>
  <si>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</si>
  <si>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</si>
  <si>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</si>
  <si>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</si>
  <si>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</si>
  <si>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</si>
  <si>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</si>
  <si>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</si>
  <si>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</si>
  <si>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</si>
  <si>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</si>
  <si>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</si>
  <si>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</si>
  <si>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</si>
  <si>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</si>
  <si>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</si>
  <si>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</si>
  <si>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</si>
  <si>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</si>
  <si>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</si>
  <si>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</si>
  <si>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</si>
  <si>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</si>
  <si>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</si>
  <si>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</si>
  <si>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</si>
  <si>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</si>
  <si>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</si>
  <si>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</si>
  <si>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</si>
  <si>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</si>
  <si>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</si>
  <si>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</si>
  <si>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</si>
  <si>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</si>
  <si>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</si>
  <si>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</si>
  <si>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</si>
  <si>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</si>
  <si>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</si>
  <si>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</si>
  <si>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</si>
  <si>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</si>
  <si>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</si>
  <si>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</si>
  <si>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</si>
  <si>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</si>
  <si>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</si>
  <si>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</si>
  <si>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</si>
  <si>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</si>
  <si>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</si>
  <si>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</si>
  <si>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</si>
  <si>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</si>
  <si>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</si>
  <si>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</si>
  <si>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</si>
  <si>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</si>
  <si>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</si>
  <si>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</si>
  <si>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</si>
  <si>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</si>
  <si>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</si>
  <si>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</si>
  <si>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</si>
  <si>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</si>
  <si>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</si>
  <si>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</si>
  <si>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</si>
  <si>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</si>
  <si>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</si>
  <si>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</si>
  <si>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</si>
  <si>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</si>
  <si>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</si>
  <si>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</si>
  <si>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</si>
  <si>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</si>
  <si>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</si>
  <si>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</si>
  <si>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</si>
  <si>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</si>
  <si>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</si>
  <si>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</si>
  <si>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</si>
  <si>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</si>
  <si>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</si>
  <si>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</si>
  <si>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</si>
  <si>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</si>
  <si>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</si>
  <si>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</si>
  <si>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</si>
  <si>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</si>
  <si>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</si>
  <si>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</si>
  <si>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</si>
  <si>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</si>
  <si>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</si>
  <si>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</si>
  <si>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</si>
  <si>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</si>
  <si>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</si>
  <si>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</si>
  <si>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</si>
  <si>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</si>
  <si>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</si>
  <si>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</si>
  <si>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</si>
  <si>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</si>
  <si>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</si>
  <si>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</si>
  <si>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</si>
  <si>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</si>
  <si>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</si>
  <si>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</si>
  <si>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</si>
  <si>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</si>
  <si>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</si>
  <si>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</si>
  <si>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</si>
  <si>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</si>
  <si>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</si>
  <si>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</si>
  <si>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</si>
  <si>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</si>
  <si>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</si>
  <si>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</si>
  <si>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</si>
  <si>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</si>
  <si>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</si>
  <si>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</si>
  <si>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</si>
  <si>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</si>
  <si>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</si>
  <si>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</si>
  <si>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</si>
  <si>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</si>
  <si>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</si>
  <si>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</si>
  <si>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</si>
  <si>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</si>
  <si>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</si>
  <si>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</si>
  <si>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</si>
  <si>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</si>
  <si>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</si>
  <si>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</si>
  <si>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</si>
  <si>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</si>
  <si>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</si>
  <si>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</si>
  <si>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</si>
  <si>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</si>
  <si>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</si>
  <si>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</si>
  <si>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</si>
  <si>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</si>
  <si>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</si>
  <si>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</si>
  <si>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</si>
  <si>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</si>
  <si>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</si>
  <si>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</si>
  <si>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</si>
  <si>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</si>
  <si>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</si>
  <si>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</si>
  <si>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</si>
  <si>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</si>
  <si>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</si>
  <si>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</si>
  <si>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</si>
  <si>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</si>
  <si>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</si>
  <si>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</si>
  <si>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</si>
  <si>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</si>
  <si>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</si>
  <si>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</si>
  <si>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</si>
  <si>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</si>
  <si>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</si>
  <si>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</si>
  <si>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</si>
  <si>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</si>
  <si>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</si>
  <si>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</si>
  <si>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</si>
  <si>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</si>
  <si>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</si>
  <si>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</si>
  <si>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</si>
  <si>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</si>
  <si>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</si>
  <si>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</si>
  <si>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</si>
  <si>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</si>
  <si>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</si>
  <si>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</si>
  <si>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</si>
  <si>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</si>
  <si>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</si>
  <si>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</si>
  <si>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</si>
  <si>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</si>
  <si>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</si>
  <si>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</si>
  <si>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</si>
  <si>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</si>
  <si>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</si>
  <si>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</si>
  <si>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</si>
  <si>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</si>
  <si>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</si>
  <si>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</si>
  <si>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</si>
  <si>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</si>
  <si>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</si>
  <si>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</si>
  <si>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</si>
  <si>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</si>
  <si>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</si>
  <si>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</si>
  <si>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</si>
  <si>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</si>
  <si>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</si>
  <si>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</si>
  <si>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</si>
  <si>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</si>
  <si>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</si>
  <si>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</si>
  <si>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</si>
  <si>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</si>
  <si>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</si>
  <si>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</si>
  <si>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</si>
  <si>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</si>
  <si>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</si>
  <si>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</si>
  <si>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</si>
  <si>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</si>
  <si>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</si>
  <si>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</si>
  <si>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</si>
  <si>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</si>
  <si>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</si>
  <si>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</si>
  <si>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</si>
  <si>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</si>
  <si>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</si>
  <si>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</si>
  <si>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</si>
  <si>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</si>
  <si>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</si>
  <si>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</si>
  <si>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</si>
  <si>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</si>
  <si>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</si>
  <si>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</si>
  <si>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</si>
  <si>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</si>
  <si>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</si>
  <si>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</si>
  <si>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</si>
  <si>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</si>
  <si>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</si>
  <si>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</si>
  <si>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</si>
  <si>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</si>
  <si>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</si>
  <si>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</si>
  <si>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</si>
  <si>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</si>
  <si>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</si>
  <si>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</si>
  <si>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</si>
  <si>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</si>
  <si>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</si>
  <si>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</si>
  <si>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</si>
  <si>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</si>
  <si>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</si>
  <si>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</si>
  <si>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</si>
  <si>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</si>
  <si>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</si>
  <si>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</si>
  <si>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</si>
  <si>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</si>
  <si>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</si>
  <si>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</si>
  <si>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</si>
  <si>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</si>
  <si>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</si>
  <si>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</si>
  <si>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</si>
  <si>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</si>
  <si>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</si>
  <si>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</si>
  <si>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</si>
  <si>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</si>
  <si>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</si>
  <si>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</si>
  <si>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</si>
  <si>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</si>
  <si>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</si>
  <si>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</si>
  <si>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</si>
  <si>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</si>
  <si>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</si>
  <si>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</si>
  <si>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</si>
  <si>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</si>
  <si>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</si>
  <si>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</si>
  <si>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</si>
  <si>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</si>
  <si>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</si>
  <si>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</si>
  <si>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</si>
  <si>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</si>
  <si>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</si>
  <si>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</si>
  <si>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</si>
  <si>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</si>
  <si>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</si>
  <si>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</si>
  <si>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</si>
  <si>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</si>
  <si>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</si>
  <si>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</si>
  <si>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</si>
  <si>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</si>
  <si>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</si>
  <si>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</si>
  <si>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</si>
  <si>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</si>
  <si>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</si>
  <si>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</si>
  <si>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</si>
  <si>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</si>
  <si>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</si>
  <si>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</si>
  <si>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</si>
  <si>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</si>
  <si>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</si>
  <si>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</si>
  <si>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</si>
  <si>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</si>
  <si>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</si>
  <si>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</si>
  <si>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</si>
  <si>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</si>
  <si>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</si>
  <si>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</si>
  <si>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</si>
  <si>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</si>
  <si>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</si>
  <si>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</si>
  <si>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</si>
  <si>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</si>
  <si>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</si>
  <si>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</si>
  <si>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</si>
  <si>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</si>
  <si>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</si>
  <si>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</si>
  <si>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</si>
  <si>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</si>
  <si>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</si>
  <si>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</si>
  <si>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</si>
  <si>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</si>
  <si>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</si>
  <si>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</si>
  <si>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</si>
  <si>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</si>
  <si>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</si>
  <si>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</si>
  <si>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</si>
  <si>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</si>
  <si>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</si>
  <si>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</si>
  <si>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</si>
  <si>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</si>
  <si>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</si>
  <si>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</si>
  <si>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</si>
  <si>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</si>
  <si>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</si>
  <si>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</si>
  <si>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</si>
  <si>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</si>
  <si>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</si>
  <si>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</si>
  <si>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</si>
  <si>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</si>
  <si>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</si>
  <si>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</si>
  <si>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</si>
  <si>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</si>
  <si>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</si>
  <si>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</si>
  <si>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</si>
  <si>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</si>
  <si>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</si>
  <si>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</si>
  <si>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</si>
  <si>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</si>
  <si>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</si>
  <si>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</si>
  <si>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</si>
  <si>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</si>
  <si>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</si>
  <si>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</si>
  <si>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</si>
  <si>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</si>
  <si>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</si>
  <si>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</si>
  <si>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</si>
  <si>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</si>
  <si>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</si>
  <si>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</si>
  <si>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</si>
  <si>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</si>
  <si>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</si>
  <si>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</si>
  <si>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</si>
  <si>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</si>
  <si>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</si>
  <si>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</si>
  <si>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</si>
  <si>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</si>
  <si>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</si>
  <si>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</si>
  <si>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</si>
  <si>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</si>
  <si>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</si>
  <si>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</si>
  <si>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</si>
  <si>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</si>
  <si>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</si>
  <si>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</si>
  <si>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</si>
  <si>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</si>
  <si>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</si>
  <si>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</si>
  <si>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</si>
  <si>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</si>
  <si>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</si>
  <si>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</si>
  <si>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</si>
  <si>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</si>
  <si>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</si>
  <si>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</si>
  <si>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</si>
  <si>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</si>
  <si>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</si>
  <si>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</si>
  <si>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</si>
  <si>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</si>
  <si>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</si>
  <si>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</si>
  <si>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</si>
  <si>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</si>
  <si>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</si>
  <si>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</si>
  <si>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</si>
  <si>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</si>
  <si>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</si>
  <si>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</si>
  <si>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</si>
  <si>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</si>
  <si>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</si>
  <si>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</si>
  <si>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</si>
  <si>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</si>
  <si>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</si>
  <si>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</si>
  <si>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</si>
  <si>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</si>
  <si>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</si>
  <si>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</si>
  <si>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</si>
  <si>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</si>
  <si>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</si>
  <si>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</si>
  <si>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</si>
  <si>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</si>
  <si>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</si>
  <si>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</si>
  <si>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</si>
  <si>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</si>
  <si>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</si>
  <si>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</si>
  <si>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</si>
  <si>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</si>
  <si>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</si>
  <si>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</si>
  <si>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</si>
  <si>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</si>
  <si>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</si>
  <si>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</si>
  <si>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</si>
  <si>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</si>
  <si>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</si>
  <si>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</si>
  <si>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</si>
  <si>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</si>
  <si>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</si>
  <si>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</si>
  <si>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</si>
  <si>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</si>
  <si>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</si>
  <si>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</si>
  <si>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</si>
  <si>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</si>
  <si>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</si>
  <si>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</si>
  <si>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</si>
  <si>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</si>
  <si>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</si>
  <si>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</si>
  <si>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</si>
  <si>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</si>
  <si>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</si>
  <si>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</si>
  <si>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</si>
  <si>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</si>
  <si>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</si>
  <si>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</si>
  <si>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</si>
  <si>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</si>
  <si>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</si>
  <si>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</si>
  <si>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</si>
  <si>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</si>
  <si>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</si>
  <si>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</si>
  <si>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</si>
  <si>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</si>
  <si>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</si>
  <si>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</si>
  <si>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</si>
  <si>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</si>
  <si>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</si>
  <si>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</si>
  <si>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</si>
  <si>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</si>
  <si>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</si>
  <si>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</si>
  <si>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</si>
  <si>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</si>
  <si>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</si>
  <si>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</si>
  <si>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</si>
  <si>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</si>
  <si>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</si>
  <si>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</si>
  <si>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</si>
  <si>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</si>
  <si>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</si>
  <si>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</si>
  <si>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</si>
  <si>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</si>
  <si>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</si>
  <si>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</si>
  <si>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</si>
  <si>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</si>
  <si>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</si>
  <si>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</si>
  <si>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</si>
  <si>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</si>
  <si>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</si>
  <si>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</si>
  <si>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</si>
  <si>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</si>
  <si>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</si>
  <si>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</si>
  <si>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</si>
  <si>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</si>
  <si>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</si>
  <si>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</si>
  <si>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</si>
  <si>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</si>
  <si>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</si>
  <si>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</si>
  <si>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</si>
  <si>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</si>
  <si>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</si>
  <si>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</si>
  <si>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</si>
  <si>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</si>
  <si>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</si>
  <si>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</si>
  <si>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</si>
  <si>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</si>
  <si>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</si>
  <si>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</si>
  <si>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</si>
  <si>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</si>
  <si>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</si>
  <si>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</si>
  <si>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</si>
  <si>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</si>
  <si>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</si>
  <si>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</si>
  <si>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</si>
  <si>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</si>
  <si>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</si>
  <si>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</si>
  <si>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</si>
  <si>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</si>
  <si>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</si>
  <si>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</si>
  <si>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</si>
  <si>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</si>
  <si>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</si>
  <si>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</si>
  <si>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</si>
  <si>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</si>
  <si>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</si>
  <si>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</si>
  <si>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</si>
  <si>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</si>
  <si>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</si>
  <si>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</si>
  <si>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</si>
  <si>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</si>
  <si>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</si>
  <si>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</si>
  <si>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</si>
  <si>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</si>
  <si>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</si>
  <si>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</si>
  <si>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</si>
  <si>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</si>
  <si>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</si>
  <si>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</si>
  <si>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</si>
  <si>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</si>
  <si>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</si>
  <si>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</si>
  <si>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</si>
  <si>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</si>
  <si>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</si>
  <si>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</si>
  <si>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</si>
  <si>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</si>
  <si>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</si>
  <si>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</si>
  <si>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</si>
  <si>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</si>
  <si>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</si>
  <si>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</si>
  <si>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</si>
  <si>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</si>
  <si>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</si>
  <si>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</si>
  <si>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</si>
  <si>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</si>
  <si>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</si>
  <si>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</si>
  <si>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</si>
  <si>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</si>
  <si>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</si>
  <si>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</si>
  <si>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</si>
  <si>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</si>
  <si>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</si>
  <si>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</si>
  <si>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</si>
  <si>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</si>
  <si>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</si>
  <si>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</si>
  <si>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</si>
  <si>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</si>
  <si>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</si>
  <si>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</si>
  <si>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</si>
  <si>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</si>
  <si>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</si>
  <si>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</si>
  <si>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</si>
  <si>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</si>
  <si>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</si>
  <si>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</si>
  <si>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</si>
  <si>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</si>
  <si>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</si>
  <si>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</si>
  <si>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</si>
  <si>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</si>
  <si>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</si>
  <si>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</si>
  <si>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</si>
  <si>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</si>
  <si>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</si>
  <si>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</si>
  <si>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</si>
  <si>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</si>
  <si>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</si>
  <si>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</si>
  <si>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</si>
  <si>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</si>
  <si>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</si>
  <si>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</si>
  <si>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</si>
  <si>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</si>
  <si>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</si>
  <si>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</si>
  <si>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</si>
  <si>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</si>
  <si>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</si>
  <si>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</si>
  <si>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</si>
  <si>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</si>
  <si>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</si>
  <si>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</si>
  <si>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</si>
  <si>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</si>
  <si>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</si>
  <si>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</si>
  <si>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</si>
  <si>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</si>
  <si>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</si>
  <si>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</si>
  <si>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</si>
  <si>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</si>
  <si>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</si>
  <si>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</si>
  <si>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</si>
  <si>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</si>
  <si>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</si>
  <si>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</si>
  <si>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</si>
  <si>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</si>
  <si>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</si>
  <si>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</si>
  <si>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</si>
  <si>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</si>
  <si>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</si>
  <si>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</si>
  <si>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</si>
  <si>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</si>
  <si>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</si>
  <si>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</si>
  <si>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</si>
  <si>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</si>
  <si>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</si>
  <si>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</si>
  <si>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</si>
  <si>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</si>
  <si>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</si>
  <si>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</si>
  <si>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</si>
  <si>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</si>
  <si>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</si>
  <si>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</si>
  <si>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</si>
  <si>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</si>
  <si>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</si>
  <si>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</si>
  <si>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</si>
  <si>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</si>
  <si>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</si>
  <si>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</si>
  <si>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</si>
  <si>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</si>
  <si>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</si>
  <si>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</si>
  <si>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</si>
  <si>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</si>
  <si>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</si>
  <si>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</si>
  <si>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</si>
  <si>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</si>
  <si>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</si>
  <si>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</si>
  <si>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</si>
  <si>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</si>
  <si>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</si>
  <si>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</si>
  <si>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</si>
  <si>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</si>
  <si>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</si>
  <si>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</si>
  <si>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</si>
  <si>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</si>
  <si>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</si>
  <si>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</si>
  <si>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</si>
  <si>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</si>
  <si>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</si>
  <si>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</si>
  <si>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</si>
  <si>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</si>
  <si>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</si>
  <si>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</si>
  <si>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</si>
  <si>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</si>
  <si>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</si>
  <si>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</si>
  <si>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</si>
  <si>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</si>
  <si>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</si>
  <si>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</si>
  <si>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</si>
  <si>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</si>
  <si>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</si>
  <si>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</si>
  <si>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</si>
  <si>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</si>
  <si>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</si>
  <si>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</si>
  <si>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</si>
  <si>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</si>
  <si>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</si>
  <si>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</si>
  <si>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</si>
  <si>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</si>
  <si>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</si>
  <si>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</si>
  <si>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</si>
  <si>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</si>
  <si>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</si>
  <si>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</si>
  <si>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</si>
  <si>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</si>
  <si>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</si>
  <si>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</si>
  <si>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</si>
  <si>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</si>
  <si>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</si>
  <si>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</si>
  <si>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</si>
  <si>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</si>
  <si>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</si>
  <si>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</si>
  <si>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</si>
  <si>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</si>
  <si>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</si>
  <si>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</si>
  <si>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</si>
  <si>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</si>
  <si>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</si>
  <si>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</si>
  <si>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</si>
  <si>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</si>
  <si>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</si>
  <si>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</si>
  <si>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</si>
  <si>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</si>
  <si>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</si>
  <si>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</si>
  <si>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</si>
  <si>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</si>
  <si>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</si>
  <si>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</si>
  <si>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</si>
  <si>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</si>
  <si>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</si>
  <si>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</si>
  <si>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</si>
  <si>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</si>
  <si>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</si>
  <si>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</si>
  <si>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</si>
  <si>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</si>
  <si>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</si>
  <si>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</si>
  <si>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</si>
  <si>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</si>
  <si>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</si>
  <si>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</si>
  <si>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</si>
  <si>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</si>
  <si>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</si>
  <si>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</si>
  <si>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</si>
  <si>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</si>
  <si>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</si>
  <si>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</si>
  <si>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</si>
  <si>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</si>
  <si>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</si>
  <si>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</si>
  <si>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</si>
  <si>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</si>
  <si>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</si>
  <si>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</si>
  <si>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</si>
  <si>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</si>
  <si>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</si>
  <si>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</si>
  <si>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</si>
  <si>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</si>
  <si>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</si>
  <si>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</si>
  <si>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</si>
  <si>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</si>
  <si>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</si>
  <si>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</si>
  <si>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</si>
  <si>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</si>
  <si>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</si>
  <si>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</si>
  <si>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</si>
  <si>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</si>
  <si>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</si>
  <si>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</si>
  <si>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</si>
  <si>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</si>
  <si>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</si>
  <si>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</si>
  <si>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</si>
  <si>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</si>
  <si>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</si>
  <si>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</si>
  <si>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</si>
  <si>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</si>
  <si>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</si>
  <si>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</si>
  <si>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</si>
  <si>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</si>
  <si>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</si>
  <si>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</si>
  <si>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</si>
  <si>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</si>
  <si>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</si>
  <si>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</si>
  <si>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</si>
  <si>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</si>
  <si>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</si>
  <si>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</si>
  <si>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</si>
  <si>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</si>
  <si>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</si>
  <si>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</si>
  <si>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</si>
  <si>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</si>
  <si>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</si>
  <si>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</si>
  <si>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</si>
  <si>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</si>
  <si>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</si>
  <si>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</si>
  <si>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</si>
  <si>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</si>
  <si>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</si>
  <si>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</si>
  <si>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</si>
  <si>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</si>
  <si>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</si>
  <si>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</si>
  <si>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</si>
  <si>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</si>
  <si>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</si>
  <si>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</si>
  <si>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</si>
  <si>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</si>
  <si>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</si>
  <si>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</si>
  <si>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</si>
  <si>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</si>
  <si>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</si>
  <si>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</si>
  <si>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</si>
  <si>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</si>
  <si>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</si>
  <si>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</si>
  <si>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</si>
  <si>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</si>
  <si>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</si>
  <si>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</si>
  <si>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</si>
  <si>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</si>
  <si>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</si>
  <si>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</si>
  <si>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</si>
  <si>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</si>
  <si>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</si>
  <si>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</si>
  <si>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</si>
  <si>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</si>
  <si>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</si>
  <si>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</si>
  <si>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</si>
  <si>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</si>
  <si>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</si>
  <si>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</si>
  <si>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</si>
  <si>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</si>
  <si>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</si>
  <si>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</si>
  <si>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</si>
  <si>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</si>
  <si>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</si>
  <si>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</si>
  <si>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</si>
  <si>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</si>
  <si>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</si>
  <si>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</si>
  <si>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</si>
  <si>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</si>
  <si>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</si>
  <si>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</si>
  <si>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</si>
  <si>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</si>
  <si>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</si>
  <si>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</si>
  <si>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</si>
  <si>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</si>
  <si>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</si>
  <si>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</si>
  <si>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</si>
  <si>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</si>
  <si>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</si>
  <si>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</si>
  <si>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</si>
  <si>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</si>
  <si>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</si>
  <si>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</si>
  <si>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</si>
  <si>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</si>
  <si>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</si>
  <si>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</si>
  <si>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</si>
  <si>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</si>
  <si>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</si>
  <si>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</si>
  <si>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</si>
  <si>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</si>
  <si>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</si>
  <si>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</si>
  <si>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</si>
  <si>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</si>
  <si>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</si>
  <si>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</si>
  <si>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</si>
  <si>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</si>
  <si>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</si>
  <si>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</si>
  <si>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</si>
  <si>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</si>
  <si>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</si>
  <si>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</si>
  <si>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</si>
  <si>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</si>
  <si>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</si>
  <si>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</si>
  <si>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</si>
  <si>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</si>
  <si>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</si>
  <si>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</si>
  <si>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</si>
  <si>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</si>
  <si>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</si>
  <si>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</si>
  <si>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</si>
  <si>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</si>
  <si>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</si>
  <si>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</si>
  <si>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</si>
  <si>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</si>
  <si>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</si>
  <si>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</si>
  <si>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</si>
  <si>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</si>
  <si>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</si>
  <si>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</si>
  <si>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</si>
  <si>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</si>
  <si>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</si>
  <si>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</si>
  <si>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</si>
  <si>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</si>
  <si>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</si>
  <si>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</si>
  <si>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</si>
  <si>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</si>
  <si>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</si>
  <si>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</si>
  <si>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</si>
  <si>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</si>
  <si>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</si>
  <si>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</si>
  <si>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</si>
  <si>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</si>
  <si>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</si>
  <si>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</si>
  <si>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</si>
  <si>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</si>
  <si>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</si>
  <si>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</si>
  <si>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</si>
  <si>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</si>
  <si>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</si>
  <si>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</si>
  <si>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</si>
  <si>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</si>
  <si>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</si>
  <si>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</si>
  <si>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</si>
  <si>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</si>
  <si>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</si>
  <si>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</si>
  <si>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</si>
  <si>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</si>
  <si>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</si>
  <si>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</si>
  <si>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</si>
  <si>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</si>
  <si>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</si>
  <si>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</si>
  <si>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</si>
  <si>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</si>
  <si>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</si>
  <si>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</si>
  <si>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</si>
  <si>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</si>
  <si>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</si>
  <si>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</si>
  <si>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</si>
  <si>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</si>
  <si>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</si>
  <si>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</si>
  <si>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</si>
  <si>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</si>
  <si>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</si>
  <si>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</si>
  <si>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</si>
  <si>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</si>
  <si>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</si>
  <si>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</si>
  <si>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</si>
  <si>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</si>
  <si>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</si>
  <si>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</si>
  <si>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</si>
  <si>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</si>
  <si>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</si>
  <si>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</si>
  <si>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</si>
  <si>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</si>
  <si>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</si>
  <si>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</si>
  <si>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</si>
  <si>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</si>
  <si>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</si>
  <si>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</si>
  <si>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</si>
  <si>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</si>
  <si>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</si>
  <si>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</si>
  <si>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</si>
  <si>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</si>
  <si>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</si>
  <si>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</si>
  <si>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</si>
  <si>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</si>
  <si>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</si>
  <si>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</si>
  <si>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</si>
  <si>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</si>
  <si>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</si>
  <si>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</si>
  <si>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</si>
  <si>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</si>
  <si>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</si>
  <si>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</si>
  <si>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</si>
  <si>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</si>
  <si>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</si>
  <si>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</si>
  <si>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</si>
  <si>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</si>
  <si>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</si>
  <si>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</si>
  <si>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</si>
  <si>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</si>
  <si>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</si>
  <si>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</si>
  <si>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</si>
  <si>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</si>
  <si>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</si>
  <si>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</si>
  <si>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</si>
  <si>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</si>
  <si>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</si>
  <si>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</si>
  <si>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</si>
  <si>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</si>
  <si>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</si>
  <si>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</si>
  <si>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</si>
  <si>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</si>
  <si>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</si>
  <si>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</si>
  <si>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</si>
  <si>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</si>
  <si>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</si>
  <si>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</si>
  <si>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</si>
  <si>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</si>
  <si>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</si>
  <si>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</si>
  <si>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</si>
  <si>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</si>
  <si>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</si>
  <si>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</si>
  <si>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</si>
  <si>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</si>
  <si>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</si>
  <si>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</si>
  <si>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</si>
  <si>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</si>
  <si>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</si>
  <si>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</si>
  <si>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</si>
  <si>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</si>
  <si>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</si>
  <si>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</si>
  <si>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</si>
  <si>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</si>
  <si>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</si>
  <si>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</si>
  <si>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</si>
  <si>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</si>
  <si>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</si>
  <si>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</si>
  <si>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</si>
  <si>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</si>
  <si>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</si>
  <si>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</si>
  <si>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</si>
  <si>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</si>
  <si>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</si>
  <si>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</si>
  <si>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</si>
  <si>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</si>
  <si>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</si>
  <si>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</si>
  <si>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</si>
  <si>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</si>
  <si>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</si>
  <si>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</si>
  <si>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</si>
  <si>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</si>
  <si>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</si>
  <si>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</si>
  <si>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</si>
  <si>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</si>
  <si>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</si>
  <si>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</si>
  <si>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</si>
  <si>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</si>
  <si>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</si>
  <si>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</si>
  <si>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</si>
  <si>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</si>
  <si>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</si>
  <si>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</si>
  <si>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</si>
  <si>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</si>
  <si>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</si>
  <si>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</si>
  <si>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</si>
  <si>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</si>
  <si>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</si>
  <si>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</si>
  <si>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</si>
  <si>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</si>
  <si>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</si>
  <si>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</si>
  <si>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</si>
  <si>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</si>
  <si>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</si>
  <si>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</si>
  <si>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</si>
  <si>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</si>
  <si>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</si>
  <si>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</si>
  <si>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</si>
  <si>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</si>
  <si>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</si>
  <si>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</si>
  <si>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</si>
  <si>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</si>
  <si>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</si>
  <si>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</si>
  <si>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</si>
  <si>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</si>
  <si>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</si>
  <si>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</si>
  <si>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</si>
  <si>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</si>
  <si>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</si>
  <si>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</si>
  <si>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</si>
  <si>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</si>
  <si>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</si>
  <si>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</si>
  <si>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</si>
  <si>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</si>
  <si>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</si>
  <si>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</si>
  <si>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</si>
  <si>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</si>
  <si>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</si>
  <si>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</si>
  <si>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</si>
  <si>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</si>
  <si>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</si>
  <si>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</si>
  <si>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</si>
  <si>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</si>
  <si>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</si>
  <si>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</si>
  <si>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</si>
  <si>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</si>
  <si>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</si>
  <si>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</si>
  <si>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</si>
  <si>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</si>
  <si>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</si>
  <si>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</si>
  <si>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</si>
  <si>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</si>
  <si>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</si>
  <si>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</si>
  <si>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</si>
  <si>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</si>
  <si>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</si>
  <si>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</si>
  <si>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</si>
  <si>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</si>
  <si>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</si>
  <si>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</si>
  <si>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</si>
  <si>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</si>
  <si>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</si>
  <si>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</si>
  <si>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</si>
  <si>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</si>
  <si>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</si>
  <si>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</si>
  <si>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</si>
  <si>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</si>
  <si>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</si>
  <si>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</si>
  <si>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</si>
  <si>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</si>
  <si>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</si>
  <si>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</si>
  <si>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</si>
  <si>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</si>
  <si>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</si>
  <si>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</si>
  <si>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</si>
  <si>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</si>
  <si>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</si>
  <si>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</si>
  <si>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</si>
  <si>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</si>
  <si>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</si>
  <si>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</si>
  <si>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</si>
  <si>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</si>
  <si>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</si>
  <si>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</si>
  <si>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</si>
  <si>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</si>
  <si>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</si>
  <si>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</si>
  <si>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</si>
  <si>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</si>
  <si>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</si>
  <si>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</si>
  <si>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</si>
  <si>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</si>
  <si>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</si>
  <si>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</si>
  <si>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</si>
  <si>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</si>
  <si>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</si>
  <si>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</si>
  <si>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</si>
  <si>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</si>
  <si>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</si>
  <si>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</si>
  <si>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</si>
  <si>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</si>
  <si>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</si>
  <si>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</si>
  <si>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</si>
  <si>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</si>
  <si>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</si>
  <si>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</si>
  <si>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</si>
  <si>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</si>
  <si>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</si>
  <si>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</si>
  <si>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</si>
  <si>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</si>
  <si>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</si>
  <si>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</si>
  <si>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</si>
  <si>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</si>
  <si>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</si>
  <si>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</si>
  <si>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</si>
  <si>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</si>
  <si>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</si>
  <si>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</si>
  <si>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</si>
  <si>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</si>
  <si>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</si>
  <si>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</si>
  <si>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</si>
  <si>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</si>
  <si>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</si>
  <si>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</si>
  <si>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</si>
  <si>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</si>
  <si>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</si>
  <si>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</si>
  <si>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</si>
  <si>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</si>
  <si>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</si>
  <si>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</si>
  <si>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</si>
  <si>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</si>
  <si>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</si>
  <si>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</si>
  <si>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</si>
  <si>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</si>
  <si>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</si>
  <si>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</si>
  <si>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</si>
  <si>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</si>
  <si>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</si>
  <si>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</si>
  <si>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</si>
  <si>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</si>
  <si>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</si>
  <si>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</si>
  <si>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</si>
  <si>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</si>
  <si>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</si>
  <si>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</si>
  <si>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</si>
  <si>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</si>
  <si>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</si>
  <si>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</si>
  <si>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</si>
  <si>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</si>
  <si>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</si>
  <si>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</si>
  <si>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</si>
  <si>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</si>
  <si>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</si>
  <si>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</si>
  <si>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</si>
  <si>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</si>
  <si>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</si>
  <si>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</si>
  <si>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</si>
  <si>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</si>
  <si>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</si>
  <si>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</si>
  <si>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</si>
  <si>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</si>
  <si>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</si>
  <si>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</si>
  <si>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</si>
  <si>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</si>
  <si>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</si>
  <si>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</si>
  <si>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</si>
  <si>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</si>
  <si>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</si>
  <si>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</si>
  <si>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</si>
  <si>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</si>
  <si>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</si>
  <si>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</si>
  <si>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</si>
  <si>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</si>
  <si>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</si>
  <si>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</si>
  <si>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</si>
  <si>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</si>
  <si>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</si>
  <si>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</si>
  <si>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</si>
  <si>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</si>
  <si>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</si>
  <si>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</si>
  <si>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</si>
  <si>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</si>
  <si>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</si>
  <si>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</si>
  <si>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</si>
  <si>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</si>
  <si>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</si>
  <si>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</si>
  <si>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</si>
  <si>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</si>
  <si>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</si>
  <si>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</si>
  <si>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</si>
  <si>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</si>
  <si>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</si>
  <si>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</si>
  <si>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</si>
  <si>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</si>
  <si>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</si>
  <si>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</si>
  <si>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</si>
  <si>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</si>
  <si>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</si>
  <si>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</si>
  <si>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</si>
  <si>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</si>
  <si>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</si>
  <si>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</si>
  <si>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</si>
  <si>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</si>
  <si>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</si>
  <si>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</si>
  <si>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</si>
  <si>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</si>
  <si>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</si>
  <si>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</si>
  <si>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</si>
  <si>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</si>
  <si>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</si>
  <si>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</si>
  <si>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</si>
  <si>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</si>
  <si>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</si>
  <si>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</si>
  <si>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</si>
  <si>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</si>
  <si>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</si>
  <si>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</si>
  <si>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</si>
  <si>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</si>
  <si>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</si>
  <si>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</si>
  <si>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</si>
  <si>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</si>
  <si>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</si>
  <si>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</si>
  <si>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</si>
  <si>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</si>
  <si>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</si>
  <si>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</si>
  <si>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</si>
  <si>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</si>
  <si>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</si>
  <si>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</si>
  <si>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</si>
  <si>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</si>
  <si>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</si>
  <si>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</si>
  <si>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</si>
  <si>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</si>
  <si>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</si>
  <si>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</si>
  <si>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</si>
  <si>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</si>
  <si>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</si>
  <si>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</si>
  <si>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</si>
  <si>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</si>
  <si>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</si>
  <si>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</si>
  <si>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</si>
  <si>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</si>
  <si>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</si>
  <si>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</si>
  <si>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</si>
  <si>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</si>
  <si>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</si>
  <si>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</si>
  <si>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</si>
  <si>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</si>
  <si>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</si>
  <si>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</si>
  <si>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</si>
  <si>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</si>
  <si>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</si>
  <si>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</si>
  <si>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</si>
  <si>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</si>
  <si>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</si>
  <si>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</si>
  <si>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</si>
  <si>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</si>
  <si>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</si>
  <si>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</si>
  <si>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</si>
  <si>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</si>
  <si>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</si>
  <si>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</si>
  <si>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</si>
  <si>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</si>
  <si>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</si>
  <si>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</si>
  <si>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</si>
  <si>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</si>
  <si>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</si>
  <si>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</si>
  <si>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</si>
  <si>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</si>
  <si>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</si>
  <si>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</si>
  <si>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</si>
  <si>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</si>
  <si>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</si>
  <si>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</si>
  <si>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</si>
  <si>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</si>
  <si>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</si>
  <si>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</si>
  <si>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</si>
  <si>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</si>
  <si>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</si>
  <si>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</si>
  <si>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</si>
  <si>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</si>
  <si>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</si>
  <si>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</si>
  <si>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</si>
  <si>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</si>
  <si>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</si>
  <si>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</si>
  <si>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</si>
  <si>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</si>
  <si>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</si>
  <si>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</si>
  <si>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</si>
  <si>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</si>
  <si>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</si>
  <si>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</si>
  <si>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</si>
  <si>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</si>
  <si>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</si>
  <si>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</si>
  <si>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</si>
  <si>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</si>
  <si>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</si>
  <si>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</si>
  <si>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</si>
  <si>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</si>
  <si>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</si>
  <si>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</si>
  <si>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</si>
  <si>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</si>
  <si>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</si>
  <si>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</si>
  <si>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</si>
  <si>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</si>
  <si>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</si>
  <si>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</si>
  <si>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</si>
  <si>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</si>
  <si>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</si>
  <si>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</si>
  <si>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</si>
  <si>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</si>
  <si>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</si>
  <si>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</si>
  <si>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</si>
  <si>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</si>
  <si>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</si>
  <si>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</si>
  <si>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</si>
  <si>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</si>
  <si>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</si>
  <si>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</si>
  <si>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</si>
  <si>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</si>
  <si>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</si>
  <si>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</si>
  <si>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</si>
  <si>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</si>
  <si>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</si>
  <si>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</si>
  <si>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</si>
  <si>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</si>
  <si>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</si>
  <si>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</si>
  <si>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</si>
  <si>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</si>
  <si>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</si>
  <si>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</si>
  <si>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</si>
  <si>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</si>
  <si>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</si>
  <si>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</si>
  <si>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</si>
  <si>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</si>
  <si>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</si>
  <si>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</si>
  <si>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</si>
  <si>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</si>
  <si>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</si>
  <si>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</si>
  <si>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</si>
  <si>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</si>
  <si>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</si>
  <si>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</si>
  <si>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</si>
  <si>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</si>
  <si>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</si>
  <si>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</si>
  <si>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</si>
  <si>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</si>
  <si>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</si>
  <si>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</si>
  <si>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</si>
  <si>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</si>
  <si>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</si>
  <si>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</si>
  <si>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</si>
  <si>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</si>
  <si>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</si>
  <si>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</si>
  <si>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</si>
  <si>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</si>
  <si>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</si>
  <si>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</si>
  <si>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</si>
  <si>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</si>
  <si>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</si>
  <si>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</si>
  <si>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</si>
  <si>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</si>
  <si>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</si>
  <si>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</si>
  <si>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</si>
  <si>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</si>
  <si>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</si>
  <si>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</si>
  <si>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</si>
  <si>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</si>
  <si>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</si>
  <si>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</si>
  <si>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</si>
  <si>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</si>
  <si>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</si>
  <si>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</si>
  <si>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</si>
  <si>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</si>
  <si>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</si>
  <si>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</si>
  <si>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</si>
  <si>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</si>
  <si>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</si>
  <si>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</si>
  <si>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</si>
  <si>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</si>
  <si>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</si>
  <si>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</si>
  <si>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</si>
  <si>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</si>
  <si>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</si>
  <si>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</si>
  <si>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</si>
  <si>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</si>
  <si>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</si>
  <si>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</si>
  <si>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</si>
  <si>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</si>
  <si>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</si>
  <si>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</si>
  <si>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</si>
  <si>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</si>
  <si>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</si>
  <si>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</si>
  <si>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</si>
  <si>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</si>
  <si>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</si>
  <si>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</si>
  <si>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</si>
  <si>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</si>
  <si>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</si>
  <si>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</si>
  <si>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</si>
  <si>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</si>
  <si>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</si>
  <si>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</si>
  <si>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</si>
  <si>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</si>
  <si>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</si>
  <si>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</si>
  <si>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</si>
  <si>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</si>
  <si>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</si>
  <si>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</si>
  <si>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</si>
  <si>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</si>
  <si>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</si>
  <si>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</si>
  <si>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</si>
  <si>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</si>
  <si>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</si>
  <si>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</si>
  <si>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</si>
  <si>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</si>
  <si>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</si>
  <si>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</si>
  <si>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</si>
  <si>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</si>
  <si>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</si>
  <si>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</si>
  <si>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</si>
  <si>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</si>
  <si>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</si>
  <si>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</si>
  <si>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</si>
  <si>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</si>
  <si>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</si>
  <si>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</si>
  <si>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</si>
  <si>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</si>
  <si>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</si>
  <si>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</si>
  <si>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</si>
  <si>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</si>
  <si>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</si>
  <si>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</si>
  <si>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</si>
  <si>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</si>
  <si>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</si>
  <si>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</si>
  <si>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</si>
  <si>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</si>
  <si>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</si>
  <si>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</si>
  <si>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</si>
  <si>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</si>
  <si>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</si>
  <si>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</si>
  <si>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</si>
  <si>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</si>
  <si>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</si>
  <si>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</si>
  <si>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</si>
  <si>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</si>
  <si>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</si>
  <si>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</si>
  <si>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</si>
  <si>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</si>
  <si>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</si>
  <si>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</si>
  <si>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</si>
  <si>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</si>
  <si>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</si>
  <si>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</si>
  <si>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</si>
  <si>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</si>
  <si>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</si>
  <si>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</si>
  <si>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</si>
  <si>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</si>
  <si>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</si>
  <si>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</si>
  <si>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</si>
  <si>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</si>
  <si>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</si>
  <si>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</si>
  <si>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</si>
  <si>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</si>
  <si>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</si>
  <si>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</si>
  <si>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</si>
  <si>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</si>
  <si>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</si>
  <si>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</si>
  <si>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</si>
  <si>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</si>
  <si>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</si>
  <si>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</si>
  <si>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</si>
  <si>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</si>
  <si>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</si>
  <si>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</si>
  <si>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</si>
  <si>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</si>
  <si>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</si>
  <si>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</si>
  <si>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</si>
  <si>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</si>
  <si>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</si>
  <si>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</si>
  <si>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</si>
  <si>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</si>
  <si>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</si>
  <si>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</si>
  <si>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</si>
  <si>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</si>
  <si>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</si>
  <si>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</si>
  <si>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</si>
  <si>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</si>
  <si>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</si>
  <si>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</si>
  <si>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</si>
  <si>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</si>
  <si>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</si>
  <si>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</si>
  <si>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</si>
  <si>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</si>
  <si>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</si>
  <si>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</si>
  <si>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</si>
  <si>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</si>
  <si>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</si>
  <si>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</si>
  <si>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</si>
  <si>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</si>
  <si>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</si>
  <si>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</si>
  <si>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</si>
  <si>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</si>
  <si>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</si>
  <si>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</si>
  <si>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</si>
  <si>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</si>
  <si>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</si>
  <si>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</si>
  <si>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</si>
  <si>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</si>
  <si>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</si>
  <si>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</si>
  <si>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</si>
  <si>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</si>
  <si>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</si>
  <si>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</si>
  <si>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</si>
  <si>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</si>
  <si>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</si>
  <si>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</si>
  <si>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</si>
  <si>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</si>
  <si>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</si>
  <si>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</si>
  <si>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</si>
  <si>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</si>
  <si>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</si>
  <si>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</si>
  <si>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</si>
  <si>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</si>
  <si>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</si>
  <si>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</si>
  <si>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</si>
  <si>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</si>
  <si>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</si>
  <si>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</si>
  <si>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</si>
  <si>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</si>
  <si>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</si>
  <si>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</si>
  <si>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</si>
  <si>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</si>
  <si>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</si>
  <si>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</si>
  <si>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</si>
  <si>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</si>
  <si>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</si>
  <si>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</si>
  <si>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</si>
  <si>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</si>
  <si>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</si>
  <si>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</si>
  <si>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</si>
  <si>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</si>
  <si>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</si>
  <si>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</si>
  <si>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</si>
  <si>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</si>
  <si>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</si>
  <si>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</si>
  <si>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</si>
  <si>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</si>
  <si>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</si>
  <si>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</si>
  <si>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</si>
  <si>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</si>
  <si>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</si>
  <si>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</si>
  <si>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</si>
  <si>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</si>
  <si>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</si>
  <si>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</si>
  <si>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</si>
  <si>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</si>
  <si>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</si>
  <si>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</si>
  <si>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</si>
  <si>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</si>
  <si>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</si>
  <si>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</si>
  <si>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</si>
  <si>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</si>
  <si>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</si>
  <si>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</si>
  <si>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</si>
  <si>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</si>
  <si>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</si>
  <si>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</si>
  <si>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</si>
  <si>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</si>
  <si>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</si>
  <si>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</si>
  <si>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</si>
  <si>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</si>
  <si>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</si>
  <si>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</si>
  <si>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</si>
  <si>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</si>
  <si>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</si>
  <si>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</si>
  <si>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</si>
  <si>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</si>
  <si>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</si>
  <si>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</si>
  <si>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</si>
  <si>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</si>
  <si>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</si>
  <si>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</si>
  <si>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</si>
  <si>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</si>
  <si>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</si>
  <si>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</si>
  <si>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</si>
  <si>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</si>
  <si>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</si>
  <si>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</si>
  <si>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</si>
  <si>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</si>
  <si>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</si>
  <si>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</si>
  <si>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</si>
  <si>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</si>
  <si>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</si>
  <si>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</si>
  <si>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</si>
  <si>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</si>
  <si>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</si>
  <si>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</si>
  <si>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</si>
  <si>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</si>
  <si>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</si>
  <si>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</si>
  <si>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</si>
  <si>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</si>
  <si>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</si>
  <si>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</si>
  <si>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</si>
  <si>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</si>
  <si>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</si>
  <si>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</si>
  <si>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</si>
  <si>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</si>
  <si>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</si>
  <si>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</si>
  <si>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</si>
  <si>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</si>
  <si>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</si>
  <si>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</si>
  <si>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</si>
  <si>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</si>
  <si>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</si>
  <si>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</si>
  <si>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</si>
  <si>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</si>
  <si>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</si>
  <si>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</si>
  <si>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</si>
  <si>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</si>
  <si>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</si>
  <si>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</si>
  <si>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</si>
  <si>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</si>
  <si>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</si>
  <si>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</si>
  <si>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</si>
  <si>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</si>
  <si>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</si>
  <si>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</si>
  <si>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</si>
  <si>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</si>
  <si>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</si>
  <si>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</si>
  <si>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</si>
  <si>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</si>
  <si>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</si>
  <si>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</si>
  <si>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</si>
  <si>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</si>
  <si>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</si>
  <si>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</si>
  <si>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</si>
  <si>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</si>
  <si>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</si>
  <si>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</si>
  <si>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</si>
  <si>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</si>
  <si>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</si>
  <si>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</si>
  <si>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</si>
  <si>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</si>
  <si>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</si>
  <si>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</si>
  <si>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</si>
  <si>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</si>
  <si>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</si>
  <si>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</si>
  <si>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</si>
  <si>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</si>
  <si>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</si>
  <si>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</si>
  <si>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</si>
  <si>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</si>
  <si>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</si>
  <si>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</si>
  <si>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</si>
  <si>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</si>
  <si>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</si>
  <si>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</si>
  <si>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</si>
  <si>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</si>
  <si>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</si>
  <si>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</si>
  <si>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</si>
  <si>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</si>
  <si>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</si>
  <si>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</si>
  <si>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</si>
  <si>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</si>
  <si>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</si>
  <si>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</si>
  <si>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</si>
  <si>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</si>
  <si>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</si>
  <si>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</si>
  <si>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</si>
  <si>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</si>
  <si>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</si>
  <si>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</si>
  <si>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</si>
  <si>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</si>
  <si>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</si>
  <si>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</si>
  <si>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</si>
  <si>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</si>
  <si>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</si>
  <si>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</si>
  <si>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</si>
  <si>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</si>
  <si>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</si>
  <si>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</si>
  <si>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</si>
  <si>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</si>
  <si>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</si>
  <si>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</si>
  <si>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</si>
  <si>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</si>
  <si>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</si>
  <si>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</si>
  <si>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</si>
  <si>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</si>
  <si>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</si>
  <si>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</si>
  <si>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</si>
  <si>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</si>
  <si>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</si>
  <si>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</si>
  <si>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</si>
  <si>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</si>
  <si>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</si>
  <si>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</si>
  <si>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</si>
  <si>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</si>
  <si>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</si>
  <si>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</si>
  <si>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</si>
  <si>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</si>
  <si>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</si>
  <si>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</si>
  <si>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</si>
  <si>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</si>
  <si>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</si>
  <si>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</si>
  <si>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</si>
  <si>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</si>
  <si>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</si>
  <si>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</si>
  <si>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</si>
  <si>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</si>
  <si>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</si>
  <si>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</si>
  <si>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</si>
  <si>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</si>
  <si>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</si>
  <si>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</si>
  <si>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</si>
  <si>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</si>
  <si>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</si>
  <si>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</si>
  <si>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</si>
  <si>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</si>
  <si>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</si>
  <si>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</si>
  <si>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</si>
  <si>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</si>
  <si>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</si>
  <si>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</si>
  <si>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</si>
  <si>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</si>
  <si>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</si>
  <si>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</si>
  <si>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</si>
  <si>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</si>
  <si>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</si>
  <si>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</si>
  <si>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</si>
  <si>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</si>
  <si>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</si>
  <si>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</si>
  <si>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</si>
  <si>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</si>
  <si>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</si>
  <si>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</si>
  <si>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</si>
  <si>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</si>
  <si>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</si>
  <si>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</si>
  <si>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</si>
  <si>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</si>
  <si>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</si>
  <si>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</si>
  <si>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</si>
  <si>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</si>
  <si>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</si>
  <si>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</si>
  <si>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</si>
  <si>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</si>
  <si>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</si>
  <si>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</si>
  <si>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</si>
  <si>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</si>
  <si>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</si>
  <si>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</si>
  <si>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</si>
  <si>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</si>
  <si>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</si>
  <si>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</si>
  <si>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</si>
  <si>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</si>
  <si>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</si>
  <si>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</si>
  <si>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</si>
  <si>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</si>
  <si>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</si>
  <si>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</si>
  <si>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</si>
  <si>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</si>
  <si>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</si>
  <si>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</si>
  <si>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</si>
  <si>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</si>
  <si>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</si>
  <si>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</si>
  <si>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</si>
  <si>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</si>
  <si>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</si>
  <si>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</si>
  <si>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</si>
  <si>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</si>
  <si>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</si>
  <si>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</si>
  <si>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</si>
  <si>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</si>
  <si>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</si>
  <si>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</si>
  <si>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</si>
  <si>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</si>
  <si>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</si>
  <si>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</si>
  <si>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</si>
  <si>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</si>
  <si>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</si>
  <si>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</si>
  <si>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</si>
  <si>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</si>
  <si>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</si>
  <si>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</si>
  <si>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</si>
  <si>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</si>
  <si>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</si>
  <si>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</si>
  <si>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</si>
  <si>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</si>
  <si>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</si>
  <si>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</si>
  <si>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</si>
  <si>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</si>
  <si>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</si>
  <si>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</si>
  <si>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</si>
  <si>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</si>
  <si>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</si>
  <si>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</si>
  <si>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</si>
  <si>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</si>
  <si>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</si>
  <si>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</si>
  <si>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</si>
  <si>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</si>
  <si>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</si>
  <si>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</si>
  <si>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</si>
  <si>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</si>
  <si>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</si>
  <si>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</si>
  <si>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</si>
  <si>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</si>
  <si>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</si>
  <si>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</si>
  <si>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</si>
  <si>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</si>
  <si>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</si>
  <si>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</si>
  <si>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</si>
  <si>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</si>
  <si>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</si>
  <si>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</si>
  <si>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</si>
  <si>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</si>
  <si>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</si>
  <si>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</si>
  <si>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</si>
  <si>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</si>
  <si>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</si>
  <si>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</si>
  <si>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</si>
  <si>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</si>
  <si>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</si>
  <si>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</si>
  <si>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</si>
  <si>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</si>
  <si>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</si>
  <si>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</si>
  <si>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</si>
  <si>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</si>
  <si>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</si>
  <si>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</si>
  <si>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</si>
  <si>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</si>
  <si>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</si>
  <si>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</si>
  <si>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</si>
  <si>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</si>
  <si>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</si>
  <si>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</si>
  <si>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</si>
  <si>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</si>
  <si>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</si>
  <si>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</si>
  <si>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</si>
  <si>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</si>
  <si>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</si>
  <si>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</si>
  <si>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</si>
  <si>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</si>
  <si>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</si>
  <si>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</si>
  <si>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</si>
  <si>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</si>
  <si>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</si>
  <si>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</si>
  <si>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</si>
  <si>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</si>
  <si>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</si>
  <si>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</si>
  <si>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</si>
  <si>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</si>
  <si>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</si>
  <si>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</si>
  <si>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</si>
  <si>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</si>
  <si>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</si>
  <si>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</si>
  <si>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</si>
  <si>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</si>
  <si>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</si>
  <si>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</si>
  <si>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</si>
  <si>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</si>
  <si>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</si>
  <si>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</si>
  <si>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</si>
  <si>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</si>
  <si>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</si>
  <si>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</si>
  <si>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</si>
  <si>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</si>
  <si>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</si>
  <si>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</si>
  <si>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</si>
  <si>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</si>
  <si>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</si>
  <si>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</si>
  <si>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</si>
  <si>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</si>
  <si>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</si>
  <si>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</si>
  <si>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</si>
  <si>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</si>
  <si>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</si>
  <si>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</si>
  <si>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</si>
  <si>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</si>
  <si>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</si>
  <si>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</si>
  <si>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</si>
  <si>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</si>
  <si>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</si>
  <si>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</si>
  <si>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</si>
  <si>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</si>
  <si>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</si>
  <si>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</si>
  <si>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</si>
  <si>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</si>
  <si>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</si>
  <si>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</si>
  <si>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</si>
  <si>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</si>
  <si>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</si>
  <si>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</si>
  <si>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</si>
  <si>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</si>
  <si>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</si>
  <si>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</si>
  <si>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</si>
  <si>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</si>
  <si>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</si>
  <si>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</si>
  <si>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</si>
  <si>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</si>
  <si>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</si>
  <si>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</si>
  <si>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</si>
  <si>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</si>
  <si>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</si>
  <si>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</si>
  <si>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</si>
  <si>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</si>
  <si>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</si>
  <si>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</si>
  <si>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</si>
  <si>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</si>
  <si>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</si>
  <si>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</si>
  <si>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</si>
  <si>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</si>
  <si>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</si>
  <si>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</si>
  <si>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</si>
  <si>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</si>
  <si>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</si>
  <si>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</si>
  <si>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</si>
  <si>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</si>
  <si>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</si>
  <si>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</si>
  <si>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</si>
  <si>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</si>
  <si>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</si>
  <si>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</si>
  <si>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</si>
  <si>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</si>
  <si>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</si>
  <si>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</si>
  <si>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</si>
  <si>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</si>
  <si>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</si>
  <si>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</si>
  <si>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</si>
  <si>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</si>
  <si>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</si>
  <si>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</si>
  <si>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</si>
  <si>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</si>
  <si>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</si>
  <si>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</si>
  <si>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</si>
  <si>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</si>
  <si>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</si>
  <si>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</si>
  <si>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</si>
  <si>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</si>
  <si>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</si>
  <si>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</si>
  <si>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</si>
  <si>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</si>
  <si>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</si>
  <si>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</si>
  <si>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</si>
  <si>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</si>
  <si>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</si>
  <si>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</si>
  <si>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</si>
  <si>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</si>
  <si>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</si>
  <si>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</si>
  <si>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</si>
  <si>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</si>
  <si>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</si>
  <si>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</si>
  <si>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</si>
  <si>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</si>
  <si>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</si>
  <si>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</si>
  <si>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</si>
  <si>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</si>
  <si>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</si>
  <si>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</si>
  <si>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</si>
  <si>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</si>
  <si>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</si>
  <si>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</si>
  <si>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</si>
  <si>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</si>
  <si>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</si>
  <si>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</si>
  <si>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</si>
  <si>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</si>
  <si>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</si>
  <si>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</si>
  <si>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</si>
  <si>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</si>
  <si>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</si>
  <si>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</si>
  <si>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</si>
  <si>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</si>
  <si>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</si>
  <si>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</si>
  <si>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</si>
  <si>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</si>
  <si>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</si>
  <si>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</si>
  <si>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</si>
  <si>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</si>
  <si>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</si>
  <si>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</si>
  <si>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</si>
  <si>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</si>
  <si>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</si>
  <si>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</si>
  <si>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</si>
  <si>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</si>
  <si>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</si>
  <si>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</si>
  <si>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</si>
  <si>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</si>
  <si>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</si>
  <si>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</si>
  <si>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</si>
  <si>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</si>
  <si>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</si>
  <si>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</si>
  <si>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</si>
  <si>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</si>
  <si>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</si>
  <si>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</si>
  <si>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</si>
  <si>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</si>
  <si>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</si>
  <si>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</si>
  <si>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</si>
  <si>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</si>
  <si>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</si>
  <si>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</si>
  <si>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</si>
  <si>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</si>
  <si>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</si>
  <si>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</si>
  <si>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</si>
  <si>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</si>
  <si>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</si>
  <si>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</si>
  <si>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</si>
  <si>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</si>
  <si>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</si>
  <si>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</si>
  <si>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</si>
  <si>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</si>
  <si>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</si>
  <si>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</si>
  <si>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</si>
  <si>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</si>
  <si>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</si>
  <si>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</si>
  <si>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</si>
  <si>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</si>
  <si>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</si>
  <si>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</si>
  <si>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</si>
  <si>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</si>
  <si>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</si>
  <si>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</si>
  <si>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</si>
  <si>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</si>
  <si>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</si>
  <si>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</si>
  <si>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</si>
  <si>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</si>
  <si>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</si>
  <si>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</si>
  <si>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</si>
  <si>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</si>
  <si>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</si>
  <si>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</si>
  <si>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</si>
  <si>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</si>
  <si>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</si>
  <si>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</si>
  <si>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</si>
  <si>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</si>
  <si>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</si>
  <si>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</si>
  <si>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</si>
  <si>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</si>
  <si>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</si>
  <si>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</si>
  <si>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</si>
  <si>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</si>
  <si>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</si>
  <si>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</si>
  <si>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</si>
  <si>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</si>
  <si>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</si>
  <si>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</si>
  <si>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</si>
  <si>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</si>
  <si>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</si>
  <si>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</si>
  <si>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</si>
  <si>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</si>
  <si>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</si>
  <si>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</si>
  <si>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</si>
  <si>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</si>
  <si>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</si>
  <si>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</si>
  <si>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</si>
  <si>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</si>
  <si>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</si>
  <si>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</si>
  <si>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</si>
  <si>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</si>
  <si>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</si>
  <si>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</si>
  <si>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</si>
  <si>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</si>
  <si>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</si>
  <si>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</si>
  <si>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</si>
  <si>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</si>
  <si>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</si>
  <si>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</si>
  <si>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</si>
  <si>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</si>
  <si>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</si>
  <si>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</si>
  <si>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</si>
  <si>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</si>
  <si>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</si>
  <si>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</si>
  <si>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</si>
  <si>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</si>
  <si>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</si>
  <si>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</si>
  <si>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</si>
  <si>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</si>
  <si>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</si>
  <si>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</si>
  <si>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</si>
  <si>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</si>
  <si>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</si>
  <si>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</si>
  <si>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</si>
  <si>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</si>
  <si>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</si>
  <si>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</si>
  <si>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</si>
  <si>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</si>
  <si>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</si>
  <si>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</si>
  <si>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</si>
  <si>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</si>
  <si>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</si>
  <si>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</si>
  <si>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</si>
  <si>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</si>
  <si>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</si>
  <si>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</si>
  <si>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</si>
  <si>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</si>
  <si>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</si>
  <si>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</si>
  <si>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</si>
  <si>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</si>
  <si>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</si>
  <si>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</si>
  <si>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</si>
  <si>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</si>
  <si>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</si>
  <si>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</si>
  <si>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</si>
  <si>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</si>
  <si>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</si>
  <si>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</si>
  <si>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</si>
  <si>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</si>
  <si>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</si>
  <si>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</si>
  <si>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</si>
  <si>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</si>
  <si>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</si>
  <si>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</si>
  <si>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</si>
  <si>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</si>
  <si>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</si>
  <si>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</si>
  <si>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</si>
  <si>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</si>
  <si>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</si>
  <si>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</si>
  <si>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</si>
  <si>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</si>
  <si>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</si>
  <si>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</si>
  <si>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</si>
  <si>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</si>
  <si>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</si>
  <si>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</si>
  <si>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</si>
  <si>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</si>
  <si>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</si>
  <si>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</si>
  <si>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</si>
  <si>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</si>
  <si>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</si>
  <si>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</si>
  <si>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</si>
  <si>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</si>
  <si>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</si>
  <si>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</si>
  <si>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</si>
  <si>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</si>
  <si>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</si>
  <si>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</si>
  <si>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</si>
  <si>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</si>
  <si>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</si>
  <si>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</si>
  <si>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</si>
  <si>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</si>
  <si>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</si>
  <si>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</si>
  <si>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</si>
  <si>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</si>
  <si>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</si>
  <si>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</si>
  <si>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</si>
  <si>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</si>
  <si>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</si>
  <si>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</si>
  <si>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</si>
  <si>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</si>
  <si>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</si>
  <si>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</si>
  <si>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</si>
  <si>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</si>
  <si>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</si>
  <si>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</si>
  <si>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</si>
  <si>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</si>
  <si>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</si>
  <si>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</si>
  <si>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</si>
  <si>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</si>
  <si>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</si>
  <si>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</si>
  <si>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</si>
  <si>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</si>
  <si>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</si>
  <si>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</si>
  <si>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</si>
  <si>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</si>
  <si>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</si>
  <si>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</si>
  <si>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</si>
  <si>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</si>
  <si>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</si>
  <si>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</si>
  <si>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</si>
  <si>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</si>
  <si>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</si>
  <si>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</si>
  <si>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</si>
  <si>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</si>
  <si>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</si>
  <si>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</si>
  <si>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</si>
  <si>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</si>
  <si>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</si>
  <si>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</si>
  <si>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</si>
  <si>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</si>
  <si>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</si>
  <si>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</si>
  <si>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</si>
  <si>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</si>
  <si>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</si>
  <si>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</si>
  <si>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</si>
  <si>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</si>
  <si>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</si>
  <si>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</si>
  <si>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</si>
  <si>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</si>
  <si>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</si>
  <si>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</si>
  <si>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</si>
  <si>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</si>
  <si>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</si>
  <si>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</si>
  <si>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</si>
  <si>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</si>
  <si>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</si>
  <si>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</si>
  <si>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</si>
  <si>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</si>
  <si>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</si>
  <si>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</si>
  <si>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</si>
  <si>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</si>
  <si>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</si>
  <si>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</si>
  <si>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</si>
  <si>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</si>
  <si>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</si>
  <si>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</si>
  <si>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</si>
  <si>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</si>
  <si>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</si>
  <si>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</si>
  <si>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</si>
  <si>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</si>
  <si>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</si>
  <si>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</si>
  <si>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</si>
  <si>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</si>
  <si>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</si>
  <si>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</si>
  <si>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</si>
  <si>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</si>
  <si>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</si>
  <si>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</si>
  <si>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</si>
  <si>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</si>
  <si>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</si>
  <si>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</si>
  <si>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</si>
  <si>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</si>
  <si>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</si>
  <si>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</si>
  <si>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</si>
  <si>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</si>
  <si>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</si>
  <si>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</si>
  <si>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</si>
  <si>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</si>
  <si>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</si>
  <si>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</si>
  <si>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</si>
  <si>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</si>
  <si>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</si>
  <si>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</si>
  <si>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</si>
  <si>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</si>
  <si>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</si>
  <si>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</si>
  <si>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</si>
  <si>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</si>
  <si>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</si>
  <si>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</si>
  <si>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</si>
  <si>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</si>
  <si>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</si>
  <si>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</si>
  <si>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</si>
  <si>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</si>
  <si>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</si>
  <si>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</si>
  <si>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</si>
  <si>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</si>
  <si>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</si>
  <si>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</si>
  <si>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</si>
  <si>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</si>
  <si>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</si>
  <si>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</si>
  <si>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</si>
  <si>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</si>
  <si>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</si>
  <si>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</si>
  <si>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</si>
  <si>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</si>
  <si>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</si>
  <si>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</si>
  <si>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</si>
  <si>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</si>
  <si>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</si>
  <si>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</si>
  <si>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</si>
  <si>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</si>
  <si>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</si>
  <si>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</si>
  <si>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</si>
  <si>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</si>
  <si>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</si>
  <si>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</si>
  <si>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</si>
  <si>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</si>
  <si>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</si>
  <si>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</si>
  <si>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</si>
  <si>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</si>
  <si>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</si>
  <si>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</si>
  <si>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</si>
  <si>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</si>
  <si>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</si>
  <si>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</si>
  <si>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</si>
  <si>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</si>
  <si>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</si>
  <si>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</si>
  <si>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</si>
  <si>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</si>
  <si>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</si>
  <si>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</si>
  <si>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</si>
  <si>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</si>
  <si>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</si>
  <si>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</si>
  <si>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</si>
  <si>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</si>
  <si>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</si>
  <si>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</si>
  <si>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</si>
  <si>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</si>
  <si>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</si>
  <si>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</si>
  <si>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</si>
  <si>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</si>
  <si>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</si>
  <si>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</si>
  <si>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</si>
  <si>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</si>
  <si>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</si>
  <si>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</si>
  <si>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</si>
  <si>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</si>
  <si>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</si>
  <si>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</si>
  <si>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</si>
  <si>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</si>
  <si>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</si>
  <si>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</si>
  <si>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</si>
  <si>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</si>
  <si>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</si>
  <si>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</si>
  <si>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</si>
  <si>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</si>
  <si>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</si>
  <si>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</si>
  <si>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</si>
  <si>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</si>
  <si>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</si>
  <si>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</si>
  <si>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</si>
  <si>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</si>
  <si>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</si>
  <si>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</si>
  <si>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</si>
  <si>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</si>
  <si>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</si>
  <si>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</si>
  <si>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</si>
  <si>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</si>
  <si>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</si>
  <si>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</si>
  <si>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</si>
  <si>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</si>
  <si>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</si>
  <si>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</si>
  <si>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</si>
  <si>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</si>
  <si>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</si>
  <si>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</si>
  <si>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</si>
  <si>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</si>
  <si>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</si>
  <si>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</si>
  <si>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</si>
  <si>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</si>
  <si>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</si>
  <si>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</si>
  <si>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</si>
  <si>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</si>
  <si>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</si>
  <si>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</si>
  <si>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</si>
  <si>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</si>
  <si>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</si>
  <si>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</si>
  <si>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</si>
  <si>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</si>
  <si>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</si>
  <si>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</si>
  <si>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</si>
  <si>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</si>
  <si>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</si>
  <si>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</si>
  <si>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</si>
  <si>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</si>
  <si>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</si>
  <si>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</si>
  <si>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</si>
  <si>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</si>
  <si>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</si>
  <si>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</si>
  <si>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</si>
  <si>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</si>
  <si>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</si>
  <si>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</si>
  <si>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</si>
  <si>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</si>
  <si>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</si>
  <si>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</si>
  <si>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</si>
  <si>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</si>
  <si>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</si>
  <si>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</si>
  <si>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</si>
  <si>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</si>
  <si>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</si>
  <si>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</si>
  <si>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</si>
  <si>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</si>
  <si>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</si>
  <si>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</si>
  <si>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</si>
  <si>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</si>
  <si>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</si>
  <si>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</si>
  <si>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</si>
  <si>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</si>
  <si>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</si>
  <si>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</si>
  <si>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</si>
  <si>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</si>
  <si>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</si>
  <si>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</si>
  <si>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</si>
  <si>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</si>
  <si>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</si>
  <si>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</si>
  <si>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</si>
  <si>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</si>
  <si>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</si>
  <si>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</si>
  <si>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</si>
  <si>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</si>
  <si>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</si>
  <si>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</si>
  <si>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</si>
  <si>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</si>
  <si>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</si>
  <si>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</si>
  <si>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</si>
  <si>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</si>
  <si>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</si>
  <si>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</si>
  <si>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</si>
  <si>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</si>
  <si>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</si>
  <si>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</si>
  <si>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</si>
  <si>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</si>
  <si>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</si>
  <si>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</si>
  <si>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</si>
  <si>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</si>
  <si>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</si>
  <si>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</si>
  <si>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</si>
  <si>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</si>
  <si>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</si>
  <si>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</si>
  <si>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</si>
  <si>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</si>
  <si>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</si>
  <si>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</si>
  <si>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</si>
  <si>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</si>
  <si>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</si>
  <si>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</si>
  <si>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</si>
  <si>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</si>
  <si>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</si>
  <si>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</si>
  <si>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</si>
  <si>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</si>
  <si>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</si>
  <si>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</si>
  <si>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</si>
  <si>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</si>
  <si>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</si>
  <si>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</si>
  <si>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</si>
  <si>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</si>
  <si>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</si>
  <si>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</si>
  <si>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</si>
  <si>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</si>
  <si>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</si>
  <si>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</si>
  <si>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</si>
  <si>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</si>
  <si>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</si>
  <si>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</si>
  <si>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</si>
  <si>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</si>
  <si>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</si>
  <si>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</si>
  <si>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</si>
  <si>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</si>
  <si>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</si>
  <si>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</si>
  <si>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</si>
  <si>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</si>
  <si>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</si>
  <si>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</si>
  <si>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</si>
  <si>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</si>
  <si>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</si>
  <si>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</si>
  <si>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</si>
  <si>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</si>
  <si>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</si>
  <si>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</si>
  <si>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</si>
  <si>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</si>
  <si>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</si>
  <si>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</si>
  <si>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</si>
  <si>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</si>
  <si>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</si>
  <si>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</si>
  <si>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</si>
  <si>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</si>
  <si>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</si>
  <si>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</si>
  <si>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</si>
  <si>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</si>
  <si>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</si>
  <si>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</si>
  <si>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</si>
  <si>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</si>
  <si>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</si>
  <si>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</si>
  <si>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</si>
  <si>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</si>
  <si>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</si>
  <si>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</si>
  <si>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</si>
  <si>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</si>
  <si>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</si>
  <si>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</si>
  <si>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</si>
  <si>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</si>
  <si>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</si>
  <si>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</si>
  <si>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</si>
  <si>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</si>
  <si>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</si>
  <si>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</si>
  <si>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</si>
  <si>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</si>
  <si>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</si>
  <si>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</si>
  <si>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</si>
  <si>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</si>
  <si>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</si>
  <si>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</si>
  <si>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</si>
  <si>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</si>
  <si>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</si>
  <si>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</si>
  <si>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</si>
  <si>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</si>
  <si>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</si>
  <si>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</si>
  <si>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</si>
  <si>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</si>
  <si>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</si>
  <si>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</si>
  <si>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</si>
  <si>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</si>
  <si>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</si>
  <si>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</si>
  <si>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</si>
  <si>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</si>
  <si>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</si>
  <si>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</si>
  <si>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</si>
  <si>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</si>
  <si>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</si>
  <si>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</si>
  <si>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</si>
  <si>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</si>
  <si>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</si>
  <si>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</si>
  <si>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</si>
  <si>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</si>
  <si>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</si>
  <si>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</si>
  <si>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</si>
  <si>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</si>
  <si>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</si>
  <si>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</si>
  <si>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</si>
  <si>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</si>
  <si>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</si>
  <si>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</si>
  <si>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</si>
  <si>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</si>
  <si>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</si>
  <si>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</si>
  <si>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</si>
  <si>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</si>
  <si>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</si>
  <si>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</si>
  <si>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</si>
  <si>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</si>
  <si>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</si>
  <si>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</si>
  <si>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</si>
  <si>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</si>
  <si>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</si>
  <si>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</si>
  <si>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</si>
  <si>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</si>
  <si>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</si>
  <si>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</si>
  <si>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</si>
  <si>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</si>
  <si>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</si>
  <si>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</si>
  <si>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</si>
  <si>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</si>
  <si>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</si>
  <si>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</si>
  <si>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</si>
  <si>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</si>
  <si>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</si>
  <si>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</si>
  <si>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</si>
  <si>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</si>
  <si>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</si>
  <si>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</si>
  <si>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</si>
  <si>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</si>
  <si>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</si>
  <si>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</si>
  <si>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</si>
  <si>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</si>
  <si>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</si>
  <si>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</si>
  <si>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</si>
  <si>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</si>
  <si>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</si>
  <si>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</si>
  <si>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</si>
  <si>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</si>
  <si>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</si>
  <si>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</si>
  <si>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</si>
  <si>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</si>
  <si>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</si>
  <si>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</si>
  <si>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</si>
  <si>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</si>
  <si>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</si>
  <si>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</si>
  <si>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</si>
  <si>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</si>
  <si>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</si>
  <si>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</si>
  <si>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</si>
  <si>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</si>
  <si>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</si>
  <si>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</si>
  <si>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</si>
  <si>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</si>
  <si>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</si>
  <si>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</si>
  <si>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</si>
  <si>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</si>
  <si>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</si>
  <si>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</si>
  <si>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</si>
  <si>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</si>
  <si>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</si>
  <si>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</si>
  <si>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</si>
  <si>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</si>
  <si>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</si>
  <si>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</si>
  <si>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</si>
  <si>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</si>
  <si>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</si>
  <si>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</si>
  <si>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</si>
  <si>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</si>
  <si>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</si>
  <si>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</si>
  <si>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</si>
  <si>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</si>
  <si>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</si>
  <si>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</si>
  <si>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</si>
  <si>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</si>
  <si>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</si>
  <si>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</si>
  <si>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</si>
  <si>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</si>
  <si>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</si>
  <si>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</si>
  <si>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</si>
  <si>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</si>
  <si>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</si>
  <si>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</si>
  <si>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</si>
  <si>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</si>
  <si>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</si>
  <si>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</si>
  <si>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</si>
  <si>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</si>
  <si>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</si>
  <si>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</si>
  <si>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</si>
  <si>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</si>
  <si>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</si>
  <si>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</si>
  <si>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</si>
  <si>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</si>
  <si>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</si>
  <si>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</si>
  <si>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</si>
  <si>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</si>
  <si>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</si>
  <si>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</si>
  <si>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</si>
  <si>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</si>
  <si>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</si>
  <si>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</si>
  <si>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</si>
  <si>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</si>
  <si>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</si>
  <si>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</si>
  <si>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</si>
  <si>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</si>
  <si>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</si>
  <si>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</si>
  <si>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</si>
  <si>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</si>
  <si>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</si>
  <si>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</si>
  <si>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</si>
  <si>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</si>
  <si>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</si>
  <si>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</si>
  <si>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</si>
  <si>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</si>
  <si>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</si>
  <si>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</si>
  <si>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</si>
  <si>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</si>
  <si>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</si>
  <si>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</si>
  <si>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</si>
  <si>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</si>
  <si>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</si>
  <si>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</si>
  <si>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</si>
  <si>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</si>
  <si>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</si>
  <si>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</si>
  <si>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</si>
  <si>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</si>
  <si>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</si>
  <si>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</si>
  <si>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</si>
  <si>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</si>
  <si>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</si>
  <si>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</si>
  <si>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</si>
  <si>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</si>
  <si>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</si>
  <si>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</si>
  <si>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</si>
  <si>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</si>
  <si>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</si>
  <si>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</si>
  <si>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</si>
  <si>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</si>
  <si>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</si>
  <si>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</si>
  <si>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</si>
  <si>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</si>
  <si>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</si>
  <si>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</si>
  <si>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</si>
  <si>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</si>
  <si>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</si>
  <si>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</si>
  <si>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</si>
  <si>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</si>
  <si>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</si>
  <si>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</si>
  <si>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</si>
  <si>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</si>
  <si>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</si>
  <si>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</si>
  <si>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</si>
  <si>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</si>
  <si>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</si>
  <si>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</si>
  <si>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</si>
  <si>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</si>
  <si>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</si>
  <si>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</si>
  <si>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</si>
  <si>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</si>
  <si>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</si>
  <si>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</si>
  <si>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</si>
  <si>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</si>
  <si>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</si>
  <si>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</si>
  <si>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</si>
  <si>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</si>
  <si>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</si>
  <si>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</si>
  <si>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</si>
  <si>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</si>
  <si>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</si>
  <si>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</si>
  <si>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</si>
  <si>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</si>
  <si>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</si>
  <si>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</si>
  <si>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</si>
  <si>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</si>
  <si>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</si>
  <si>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</si>
  <si>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</si>
  <si>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</si>
  <si>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</si>
  <si>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</si>
  <si>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</si>
  <si>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</si>
  <si>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</si>
  <si>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</si>
  <si>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</si>
  <si>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</si>
  <si>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</si>
  <si>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</si>
  <si>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</si>
  <si>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</si>
  <si>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</si>
  <si>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</si>
  <si>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</si>
  <si>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</si>
  <si>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</si>
  <si>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</si>
  <si>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</si>
  <si>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</si>
  <si>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</si>
  <si>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</si>
  <si>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</si>
  <si>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</si>
  <si>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</si>
  <si>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</si>
  <si>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</si>
  <si>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</si>
  <si>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</si>
  <si>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</si>
  <si>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</si>
  <si>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</si>
  <si>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</si>
  <si>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</si>
  <si>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</si>
  <si>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</si>
  <si>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</si>
  <si>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</si>
  <si>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</si>
  <si>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</si>
  <si>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</si>
  <si>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</si>
  <si>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</si>
  <si>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</si>
  <si>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</si>
  <si>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</si>
  <si>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</si>
  <si>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</si>
  <si>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</si>
  <si>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</si>
  <si>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</si>
  <si>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</si>
  <si>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</si>
  <si>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</si>
  <si>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</si>
  <si>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</si>
  <si>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</si>
  <si>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</si>
  <si>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</si>
  <si>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</si>
  <si>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</si>
  <si>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</si>
  <si>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</si>
  <si>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</si>
  <si>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</si>
  <si>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</si>
  <si>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</si>
  <si>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</si>
  <si>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</si>
  <si>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</si>
  <si>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</si>
  <si>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</si>
  <si>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</si>
  <si>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</si>
  <si>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</si>
  <si>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</si>
  <si>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</si>
  <si>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</si>
  <si>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</si>
  <si>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</si>
  <si>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</si>
  <si>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</si>
  <si>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</si>
  <si>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</si>
  <si>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</si>
  <si>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</si>
  <si>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</si>
  <si>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</si>
  <si>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</si>
  <si>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</si>
  <si>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</si>
  <si>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</si>
  <si>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</si>
  <si>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</si>
  <si>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</si>
  <si>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</si>
  <si>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</si>
  <si>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</si>
  <si>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</si>
  <si>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</si>
  <si>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</si>
  <si>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</si>
  <si>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</si>
  <si>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</si>
  <si>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</si>
  <si>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</si>
  <si>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</si>
  <si>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</si>
  <si>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</si>
  <si>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</si>
  <si>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</si>
  <si>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</si>
  <si>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</si>
  <si>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</si>
  <si>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</si>
  <si>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</si>
  <si>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</si>
  <si>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</si>
  <si>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</si>
  <si>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</si>
  <si>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</si>
  <si>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</si>
  <si>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</si>
  <si>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</si>
  <si>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</si>
  <si>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</si>
  <si>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</si>
  <si>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</si>
  <si>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</si>
  <si>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</si>
  <si>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</si>
  <si>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</si>
  <si>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</si>
  <si>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</si>
  <si>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</si>
  <si>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</si>
  <si>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</si>
  <si>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</si>
  <si>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</si>
  <si>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</si>
  <si>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</si>
  <si>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</si>
  <si>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</si>
  <si>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</si>
  <si>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</si>
  <si>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</si>
  <si>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</si>
  <si>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</si>
  <si>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</si>
  <si>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</si>
  <si>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</si>
  <si>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</si>
  <si>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</si>
  <si>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</si>
  <si>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</si>
  <si>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</si>
  <si>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</si>
  <si>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</si>
  <si>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</si>
  <si>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</si>
  <si>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</si>
  <si>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</si>
  <si>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</si>
  <si>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</si>
  <si>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</si>
  <si>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</si>
  <si>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</si>
  <si>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</si>
  <si>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</si>
  <si>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</si>
  <si>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</si>
  <si>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</si>
  <si>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</si>
  <si>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</si>
  <si>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</si>
  <si>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</si>
  <si>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</si>
  <si>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</si>
  <si>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</si>
  <si>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</si>
  <si>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</si>
  <si>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</si>
  <si>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</si>
  <si>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</si>
  <si>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</si>
  <si>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</si>
  <si>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</si>
  <si>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</si>
  <si>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</si>
  <si>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</si>
  <si>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</si>
  <si>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</si>
  <si>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</si>
  <si>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</si>
  <si>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</si>
  <si>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</si>
  <si>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</si>
  <si>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</si>
  <si>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</si>
  <si>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</si>
  <si>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</si>
  <si>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</si>
  <si>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</si>
  <si>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</si>
  <si>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</si>
  <si>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</si>
  <si>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</si>
  <si>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</si>
  <si>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</si>
  <si>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</si>
  <si>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</si>
  <si>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</si>
  <si>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</si>
  <si>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</si>
  <si>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</si>
  <si>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</si>
  <si>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</si>
  <si>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</si>
  <si>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</si>
  <si>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</si>
  <si>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</si>
  <si>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</si>
  <si>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</si>
  <si>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</si>
  <si>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</si>
  <si>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</si>
  <si>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</si>
  <si>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</si>
  <si>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</si>
  <si>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</si>
  <si>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</si>
  <si>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</si>
  <si>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</si>
  <si>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</si>
  <si>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</si>
  <si>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</si>
  <si>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</si>
  <si>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</si>
  <si>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</si>
  <si>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</si>
  <si>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</si>
  <si>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</si>
  <si>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</si>
  <si>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</si>
  <si>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</si>
  <si>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</si>
  <si>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</si>
  <si>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</si>
  <si>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</si>
  <si>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</si>
  <si>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</si>
  <si>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</si>
  <si>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</si>
  <si>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</si>
  <si>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</si>
  <si>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</si>
  <si>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</si>
  <si>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</si>
  <si>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</si>
  <si>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</si>
  <si>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</si>
  <si>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</si>
  <si>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</si>
  <si>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</si>
  <si>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</si>
  <si>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</si>
  <si>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</si>
  <si>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</si>
  <si>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</si>
  <si>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</si>
  <si>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</si>
  <si>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</si>
  <si>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</si>
  <si>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</si>
  <si>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</si>
  <si>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</si>
  <si>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</si>
  <si>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</si>
  <si>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</si>
  <si>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</si>
  <si>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</si>
  <si>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</si>
  <si>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</si>
  <si>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</si>
  <si>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</si>
  <si>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</si>
  <si>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</si>
  <si>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</si>
  <si>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</si>
  <si>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</si>
  <si>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</si>
  <si>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</si>
  <si>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</si>
  <si>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</si>
  <si>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</si>
  <si>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</si>
  <si>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</si>
  <si>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</si>
  <si>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</si>
  <si>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</si>
  <si>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</si>
  <si>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</si>
  <si>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</si>
  <si>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</si>
  <si>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</si>
  <si>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</si>
  <si>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</si>
  <si>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</si>
  <si>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</si>
  <si>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</si>
  <si>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</si>
  <si>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</si>
  <si>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</si>
  <si>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</si>
  <si>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</si>
  <si>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</si>
  <si>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</si>
  <si>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</si>
  <si>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</si>
  <si>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</si>
  <si>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</si>
  <si>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</si>
  <si>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</si>
  <si>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</si>
  <si>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</si>
  <si>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</si>
  <si>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</si>
  <si>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</si>
  <si>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</si>
  <si>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</si>
  <si>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</si>
  <si>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</si>
  <si>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</si>
  <si>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</si>
  <si>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</si>
  <si>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</si>
  <si>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</si>
  <si>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</si>
  <si>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</si>
  <si>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</si>
  <si>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</si>
  <si>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</si>
  <si>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</si>
  <si>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</si>
  <si>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</si>
  <si>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</si>
  <si>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</si>
  <si>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</si>
  <si>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</si>
  <si>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</si>
  <si>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</si>
  <si>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</si>
  <si>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</si>
  <si>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</si>
  <si>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</si>
  <si>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</si>
  <si>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</si>
  <si>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</si>
  <si>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</si>
  <si>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</si>
  <si>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</si>
  <si>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</si>
  <si>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</si>
  <si>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</si>
  <si>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</si>
  <si>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</si>
  <si>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</si>
  <si>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</si>
  <si>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</si>
  <si>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</si>
  <si>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</si>
  <si>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</si>
  <si>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</si>
  <si>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</si>
  <si>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</si>
  <si>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</si>
  <si>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</si>
  <si>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</si>
  <si>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</si>
  <si>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</si>
  <si>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</si>
  <si>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</si>
  <si>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</si>
  <si>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</si>
  <si>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</si>
  <si>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</si>
  <si>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</si>
  <si>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</si>
  <si>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</si>
  <si>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</si>
  <si>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</si>
  <si>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</si>
  <si>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</si>
  <si>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</si>
  <si>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</si>
  <si>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</si>
  <si>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</si>
  <si>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</si>
  <si>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</si>
  <si>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</si>
  <si>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</si>
  <si>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</si>
  <si>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</si>
  <si>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</si>
  <si>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</si>
  <si>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</si>
  <si>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</si>
  <si>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</si>
  <si>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</si>
  <si>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</si>
  <si>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</si>
  <si>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</si>
  <si>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</si>
  <si>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</si>
  <si>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</si>
  <si>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</si>
  <si>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</si>
  <si>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</si>
  <si>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</si>
  <si>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</si>
  <si>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</si>
  <si>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</si>
  <si>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</si>
  <si>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</si>
  <si>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</si>
  <si>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</si>
  <si>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</si>
  <si>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</si>
  <si>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</si>
  <si>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</si>
  <si>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</si>
  <si>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</si>
  <si>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</si>
  <si>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</si>
  <si>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</si>
  <si>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</si>
  <si>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</si>
  <si>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</si>
  <si>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</si>
  <si>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</si>
  <si>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</si>
  <si>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</si>
  <si>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</si>
  <si>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</si>
  <si>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</si>
  <si>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</si>
  <si>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</si>
  <si>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</si>
  <si>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</si>
  <si>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</si>
  <si>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</si>
  <si>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</si>
  <si>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</si>
  <si>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</si>
  <si>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</si>
  <si>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</si>
  <si>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</si>
  <si>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</si>
  <si>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</si>
  <si>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</si>
  <si>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</si>
  <si>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</si>
  <si>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</si>
  <si>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</si>
  <si>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</si>
  <si>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</si>
  <si>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</si>
  <si>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</si>
  <si>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</si>
  <si>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</si>
  <si>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</si>
  <si>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</si>
  <si>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</si>
  <si>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</si>
  <si>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</si>
  <si>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</si>
  <si>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</si>
  <si>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</si>
  <si>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</si>
  <si>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</si>
  <si>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</si>
  <si>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</si>
  <si>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</si>
  <si>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</si>
  <si>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</si>
  <si>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</si>
  <si>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</si>
  <si>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</si>
  <si>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</si>
  <si>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</si>
  <si>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</si>
  <si>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</si>
  <si>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</si>
  <si>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</si>
  <si>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</si>
  <si>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</si>
  <si>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</si>
  <si>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</si>
  <si>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</si>
  <si>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</si>
  <si>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</si>
  <si>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</si>
  <si>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</si>
  <si>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</si>
  <si>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</si>
  <si>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</si>
  <si>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</si>
  <si>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</si>
  <si>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</si>
  <si>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</si>
  <si>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</si>
  <si>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</si>
  <si>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</si>
  <si>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</si>
  <si>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</si>
  <si>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</si>
  <si>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</si>
  <si>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</si>
  <si>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</si>
  <si>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</si>
  <si>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</si>
  <si>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</si>
  <si>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</si>
  <si>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</si>
  <si>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</si>
  <si>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</si>
  <si>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</si>
  <si>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</si>
  <si>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</si>
  <si>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</si>
  <si>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</si>
  <si>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</si>
  <si>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</si>
  <si>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</si>
  <si>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</si>
  <si>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</si>
  <si>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</si>
  <si>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</si>
  <si>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</si>
  <si>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</si>
  <si>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</si>
  <si>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</si>
  <si>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</si>
  <si>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</si>
  <si>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</si>
  <si>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</si>
  <si>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</si>
  <si>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</si>
  <si>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</si>
  <si>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</si>
  <si>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</si>
  <si>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</si>
  <si>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</si>
  <si>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</si>
  <si>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</si>
  <si>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</si>
  <si>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</si>
  <si>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</si>
  <si>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</si>
  <si>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</si>
  <si>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</si>
  <si>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</si>
  <si>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</si>
  <si>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</si>
  <si>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</si>
  <si>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</si>
  <si>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</si>
  <si>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</si>
  <si>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</si>
  <si>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</si>
  <si>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</si>
  <si>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</si>
  <si>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</si>
  <si>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</si>
  <si>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</si>
  <si>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</si>
  <si>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</si>
  <si>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</si>
  <si>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</si>
  <si>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</si>
  <si>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</si>
  <si>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</si>
  <si>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</si>
  <si>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</si>
  <si>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</si>
  <si>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</si>
  <si>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</si>
  <si>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</si>
  <si>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</si>
  <si>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</si>
  <si>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</si>
  <si>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</si>
  <si>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</si>
  <si>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</si>
  <si>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</si>
  <si>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</si>
  <si>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</si>
  <si>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</si>
  <si>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</si>
  <si>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</si>
  <si>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</si>
  <si>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</si>
  <si>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</si>
  <si>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</si>
  <si>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</si>
  <si>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</si>
  <si>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</si>
  <si>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</si>
  <si>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</si>
  <si>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</si>
  <si>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</si>
  <si>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</si>
  <si>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</si>
  <si>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</si>
  <si>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</si>
  <si>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</si>
  <si>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</si>
  <si>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</si>
  <si>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</si>
  <si>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</si>
  <si>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</si>
  <si>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</si>
  <si>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</si>
  <si>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</si>
  <si>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</si>
  <si>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</si>
  <si>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</si>
  <si>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</si>
  <si>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</si>
  <si>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</si>
  <si>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</si>
  <si>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</si>
  <si>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</si>
  <si>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</si>
  <si>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</si>
  <si>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</si>
  <si>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</si>
  <si>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</si>
  <si>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</si>
  <si>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</si>
  <si>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</si>
  <si>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</si>
  <si>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</si>
  <si>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</si>
  <si>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</si>
  <si>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</si>
  <si>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</si>
  <si>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</si>
  <si>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</si>
  <si>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</si>
  <si>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</si>
  <si>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</si>
  <si>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</si>
  <si>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</si>
  <si>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</si>
  <si>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</si>
  <si>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</si>
  <si>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</si>
  <si>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</si>
  <si>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</si>
  <si>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</si>
  <si>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</si>
  <si>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</si>
  <si>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</si>
  <si>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</si>
  <si>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</si>
  <si>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</si>
  <si>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</si>
  <si>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</si>
  <si>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</si>
  <si>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</si>
  <si>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</si>
  <si>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</si>
  <si>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</si>
  <si>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</si>
  <si>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</si>
  <si>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</si>
  <si>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</si>
  <si>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</si>
  <si>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</si>
  <si>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</si>
  <si>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</si>
  <si>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</si>
  <si>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</si>
  <si>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</si>
  <si>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</si>
  <si>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</si>
  <si>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</si>
  <si>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</si>
  <si>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</si>
  <si>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</si>
  <si>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</si>
  <si>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</si>
  <si>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</si>
  <si>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</si>
  <si>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</si>
  <si>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</si>
  <si>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</si>
  <si>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</si>
  <si>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</si>
  <si>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</si>
  <si>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</si>
  <si>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</si>
  <si>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</si>
  <si>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</si>
  <si>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</si>
  <si>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</si>
  <si>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</si>
  <si>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</si>
  <si>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</si>
  <si>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</si>
  <si>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</si>
  <si>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</si>
  <si>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</si>
  <si>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</si>
  <si>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</si>
  <si>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</si>
  <si>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</si>
  <si>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</si>
  <si>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</si>
  <si>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</si>
  <si>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</si>
  <si>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</si>
  <si>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</si>
  <si>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</si>
  <si>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</si>
  <si>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</si>
  <si>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</si>
  <si>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</si>
  <si>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</si>
  <si>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</si>
  <si>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</si>
  <si>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</si>
  <si>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</si>
  <si>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</si>
  <si>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</si>
  <si>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</si>
  <si>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</si>
  <si>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</si>
  <si>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</si>
  <si>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</si>
  <si>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</si>
  <si>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</si>
  <si>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</si>
  <si>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</si>
  <si>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</si>
  <si>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</si>
  <si>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</si>
  <si>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</si>
  <si>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</si>
  <si>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</si>
  <si>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</si>
  <si>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</si>
  <si>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</si>
  <si>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</si>
  <si>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</si>
  <si>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</si>
  <si>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</si>
  <si>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</si>
  <si>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</si>
  <si>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</si>
  <si>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</si>
  <si>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</si>
  <si>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</si>
  <si>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</si>
  <si>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</si>
  <si>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</si>
  <si>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</si>
  <si>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</si>
  <si>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</si>
  <si>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</si>
  <si>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</si>
  <si>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</si>
  <si>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</si>
  <si>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</si>
  <si>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</si>
  <si>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</si>
  <si>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</si>
  <si>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</si>
  <si>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</si>
  <si>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</si>
  <si>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</si>
  <si>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</si>
  <si>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</si>
  <si>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</si>
  <si>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</si>
  <si>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</si>
  <si>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</si>
  <si>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</si>
  <si>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</si>
  <si>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</si>
  <si>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</si>
  <si>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</si>
  <si>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</si>
  <si>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</si>
  <si>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</si>
  <si>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</si>
  <si>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</si>
  <si>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</si>
  <si>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</si>
  <si>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</si>
  <si>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</si>
  <si>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</si>
  <si>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</si>
  <si>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</si>
  <si>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</si>
  <si>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</si>
  <si>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</si>
  <si>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</si>
  <si>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</si>
  <si>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</si>
  <si>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</si>
  <si>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</si>
  <si>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</si>
  <si>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</si>
  <si>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</si>
  <si>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</si>
  <si>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</si>
  <si>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</si>
  <si>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</si>
  <si>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</si>
  <si>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</si>
  <si>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</si>
  <si>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</si>
  <si>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</si>
  <si>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</si>
  <si>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</si>
  <si>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</si>
  <si>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</si>
  <si>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</si>
  <si>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</si>
  <si>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</si>
  <si>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</si>
  <si>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</si>
  <si>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</si>
  <si>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</si>
  <si>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</si>
  <si>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</si>
  <si>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</si>
  <si>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</si>
  <si>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</si>
  <si>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</si>
  <si>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</si>
  <si>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</si>
  <si>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</si>
  <si>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</si>
  <si>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</si>
  <si>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</si>
  <si>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</si>
  <si>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</si>
  <si>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</si>
  <si>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</si>
  <si>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</si>
  <si>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</si>
  <si>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</si>
  <si>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</si>
  <si>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</si>
  <si>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</si>
  <si>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</si>
  <si>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</si>
  <si>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</si>
  <si>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</si>
  <si>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</si>
  <si>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</si>
  <si>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</si>
  <si>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</si>
  <si>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</si>
  <si>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</si>
  <si>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</si>
  <si>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</si>
  <si>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</si>
  <si>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</si>
  <si>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</si>
  <si>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</si>
  <si>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</si>
  <si>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</si>
  <si>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</si>
  <si>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</si>
  <si>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</si>
  <si>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</si>
  <si>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</si>
  <si>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</si>
  <si>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</si>
  <si>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</si>
  <si>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</si>
  <si>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</si>
  <si>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</si>
  <si>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</si>
  <si>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</si>
  <si>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</si>
  <si>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</si>
  <si>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</si>
  <si>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</si>
  <si>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</si>
  <si>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</si>
  <si>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</si>
  <si>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</si>
  <si>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</si>
  <si>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</si>
  <si>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</si>
  <si>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</si>
  <si>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</si>
  <si>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</si>
  <si>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</si>
  <si>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</si>
  <si>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</si>
  <si>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</si>
  <si>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</si>
  <si>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</si>
  <si>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</si>
  <si>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</si>
  <si>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</si>
  <si>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</si>
  <si>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</si>
  <si>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</si>
  <si>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</si>
  <si>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</si>
  <si>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</si>
  <si>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</si>
  <si>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</si>
  <si>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</si>
  <si>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</si>
  <si>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</si>
  <si>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</si>
  <si>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</si>
  <si>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</si>
  <si>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</si>
  <si>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</si>
  <si>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</si>
  <si>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</si>
  <si>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</si>
  <si>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</si>
  <si>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</si>
  <si>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</si>
  <si>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</si>
  <si>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</si>
  <si>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</si>
  <si>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</si>
  <si>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</si>
  <si>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</si>
  <si>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</si>
  <si>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</si>
  <si>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</si>
  <si>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</si>
  <si>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</si>
  <si>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</si>
  <si>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</si>
  <si>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</si>
  <si>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</si>
  <si>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</si>
  <si>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</si>
  <si>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</si>
  <si>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</si>
  <si>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</si>
  <si>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</si>
  <si>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</si>
  <si>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</si>
  <si>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</si>
  <si>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</si>
  <si>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</si>
  <si>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</si>
  <si>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</si>
  <si>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</si>
  <si>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</si>
  <si>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</si>
  <si>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</si>
  <si>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</si>
  <si>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</si>
  <si>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</si>
  <si>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</si>
  <si>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</si>
  <si>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</si>
  <si>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</si>
  <si>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</si>
  <si>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</si>
  <si>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</si>
  <si>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</si>
  <si>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</si>
  <si>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</si>
  <si>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</si>
  <si>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</si>
  <si>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</si>
  <si>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</si>
  <si>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</si>
  <si>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</si>
  <si>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</si>
  <si>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</si>
  <si>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</si>
  <si>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</si>
  <si>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</si>
  <si>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</si>
  <si>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</si>
  <si>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</si>
  <si>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</si>
  <si>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</si>
  <si>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</si>
  <si>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</si>
  <si>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</si>
  <si>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</si>
  <si>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</si>
  <si>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</si>
  <si>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</si>
  <si>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</si>
  <si>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</si>
  <si>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</si>
  <si>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</si>
  <si>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</si>
  <si>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</si>
  <si>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</si>
  <si>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</si>
  <si>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</si>
  <si>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</si>
  <si>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</si>
  <si>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</si>
  <si>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</si>
  <si>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</si>
  <si>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</si>
  <si>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</si>
  <si>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</si>
  <si>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</si>
  <si>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</si>
  <si>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</si>
  <si>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</si>
  <si>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</si>
  <si>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</si>
  <si>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</si>
  <si>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</si>
  <si>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</si>
  <si>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</si>
  <si>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</si>
  <si>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</si>
  <si>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</si>
  <si>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</si>
  <si>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</si>
  <si>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</si>
  <si>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</si>
  <si>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</si>
  <si>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</si>
  <si>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</si>
  <si>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</si>
  <si>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</si>
  <si>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</si>
  <si>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</si>
  <si>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</si>
  <si>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</si>
  <si>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</si>
  <si>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</si>
  <si>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</si>
  <si>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</si>
  <si>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</si>
  <si>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</si>
  <si>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</si>
  <si>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</si>
  <si>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</si>
  <si>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</si>
  <si>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</si>
  <si>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</si>
  <si>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</si>
  <si>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</si>
  <si>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</si>
  <si>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</si>
  <si>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</si>
  <si>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</si>
  <si>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</si>
  <si>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</si>
  <si>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</si>
  <si>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</si>
  <si>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</si>
  <si>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</si>
  <si>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</si>
  <si>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</si>
  <si>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</si>
  <si>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</si>
  <si>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</si>
  <si>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</si>
  <si>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</si>
  <si>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</si>
  <si>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</si>
  <si>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</si>
  <si>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</si>
  <si>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</si>
  <si>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</si>
  <si>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</si>
  <si>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</si>
  <si>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</si>
  <si>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</si>
  <si>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</si>
  <si>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</si>
  <si>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</si>
  <si>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</si>
  <si>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</si>
  <si>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</si>
  <si>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</si>
  <si>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</si>
  <si>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</si>
  <si>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</si>
  <si>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</si>
  <si>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</si>
  <si>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</si>
  <si>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</si>
  <si>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</si>
  <si>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</si>
  <si>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</si>
  <si>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</si>
  <si>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</si>
  <si>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</si>
  <si>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</si>
  <si>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</si>
  <si>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</si>
  <si>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</si>
  <si>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</si>
  <si>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</si>
  <si>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</si>
  <si>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</si>
  <si>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</si>
  <si>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</si>
  <si>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</si>
  <si>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</si>
  <si>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</si>
  <si>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</si>
  <si>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</si>
  <si>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</si>
  <si>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</si>
  <si>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</si>
  <si>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</si>
  <si>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</si>
  <si>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</si>
  <si>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</si>
  <si>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</si>
  <si>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</si>
  <si>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</si>
  <si>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</si>
  <si>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</si>
  <si>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</si>
  <si>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</si>
  <si>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</si>
  <si>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</si>
  <si>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</si>
  <si>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</si>
  <si>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</si>
  <si>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</si>
  <si>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</si>
  <si>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</si>
  <si>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</si>
  <si>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</si>
  <si>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</si>
  <si>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</si>
  <si>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</si>
  <si>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</si>
  <si>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</si>
  <si>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</si>
  <si>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</si>
  <si>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</si>
  <si>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</si>
  <si>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</si>
  <si>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</si>
  <si>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</si>
  <si>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</si>
  <si>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</si>
  <si>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</si>
  <si>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</si>
  <si>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</si>
  <si>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</si>
  <si>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</si>
  <si>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</si>
  <si>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</si>
  <si>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</si>
  <si>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</si>
  <si>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</si>
  <si>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</si>
  <si>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</si>
  <si>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</si>
  <si>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</si>
  <si>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</si>
  <si>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</si>
  <si>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</si>
  <si>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</si>
  <si>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</si>
  <si>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</si>
  <si>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</si>
  <si>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</si>
  <si>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</si>
  <si>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</si>
  <si>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</si>
  <si>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</si>
  <si>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</si>
  <si>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</si>
  <si>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</si>
  <si>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</si>
  <si>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</si>
  <si>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</si>
  <si>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</si>
  <si>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</si>
  <si>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</si>
  <si>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</si>
  <si>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</si>
  <si>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</si>
  <si>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</si>
  <si>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</si>
  <si>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</si>
  <si>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</si>
  <si>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</si>
  <si>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</si>
  <si>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</si>
  <si>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</si>
  <si>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</si>
  <si>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</si>
  <si>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</si>
  <si>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</si>
  <si>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</si>
  <si>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</si>
  <si>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</si>
  <si>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</si>
  <si>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</si>
  <si>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</si>
  <si>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</si>
  <si>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</si>
  <si>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</si>
  <si>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</si>
  <si>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</si>
  <si>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</si>
  <si>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</si>
  <si>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</si>
  <si>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</si>
  <si>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</si>
  <si>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</si>
  <si>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</si>
  <si>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</si>
  <si>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</si>
  <si>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</si>
  <si>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</si>
  <si>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</si>
  <si>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</si>
  <si>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</si>
  <si>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</si>
  <si>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</si>
  <si>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</si>
  <si>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</si>
  <si>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</si>
  <si>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</si>
  <si>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</si>
  <si>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</si>
  <si>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</si>
  <si>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</si>
  <si>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</si>
  <si>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</si>
  <si>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</si>
  <si>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</si>
  <si>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</si>
  <si>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</si>
  <si>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</si>
  <si>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</si>
  <si>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</si>
  <si>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</si>
  <si>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</si>
  <si>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</si>
  <si>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</si>
  <si>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</si>
  <si>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</si>
  <si>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</si>
  <si>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</si>
  <si>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</si>
  <si>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</si>
  <si>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</si>
  <si>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</si>
  <si>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</si>
  <si>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</si>
  <si>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</si>
  <si>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</si>
  <si>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</si>
  <si>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</si>
  <si>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</si>
  <si>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</si>
  <si>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</si>
  <si>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</si>
  <si>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</si>
  <si>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</si>
  <si>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</si>
  <si>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</si>
  <si>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</si>
  <si>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</si>
  <si>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</si>
  <si>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</si>
  <si>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</si>
  <si>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</si>
  <si>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</si>
  <si>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</si>
  <si>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</si>
  <si>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</si>
  <si>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</si>
  <si>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</si>
  <si>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</si>
  <si>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</si>
  <si>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</si>
  <si>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</si>
  <si>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</si>
  <si>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</si>
  <si>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</si>
  <si>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</si>
  <si>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</si>
  <si>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</si>
  <si>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</si>
  <si>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</si>
  <si>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</si>
  <si>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</si>
  <si>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</si>
  <si>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</si>
  <si>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</si>
  <si>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</si>
  <si>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</si>
  <si>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</si>
  <si>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</si>
  <si>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</si>
  <si>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</si>
  <si>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</si>
  <si>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</si>
  <si>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</si>
  <si>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</si>
  <si>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</si>
  <si>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</si>
  <si>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</si>
  <si>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</si>
  <si>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</si>
  <si>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</si>
  <si>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</si>
  <si>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</si>
  <si>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</si>
  <si>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</si>
  <si>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</si>
  <si>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</si>
  <si>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</si>
  <si>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</si>
  <si>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</si>
  <si>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</si>
  <si>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</si>
  <si>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</si>
  <si>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</si>
  <si>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</si>
  <si>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</si>
  <si>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</si>
  <si>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</si>
  <si>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</si>
  <si>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</si>
  <si>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</si>
  <si>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</si>
  <si>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</si>
  <si>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</si>
  <si>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</si>
  <si>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</si>
  <si>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</si>
  <si>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</si>
  <si>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</si>
  <si>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</si>
  <si>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</si>
  <si>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</si>
  <si>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</si>
  <si>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</si>
  <si>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</si>
  <si>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</si>
  <si>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</si>
  <si>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</si>
  <si>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</si>
  <si>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</si>
  <si>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</si>
  <si>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</si>
  <si>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</si>
  <si>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</si>
  <si>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</si>
  <si>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</si>
  <si>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</si>
  <si>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</si>
  <si>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</si>
  <si>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</si>
  <si>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</si>
  <si>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</si>
  <si>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</si>
  <si>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</si>
  <si>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</si>
  <si>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</si>
  <si>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</si>
  <si>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</si>
  <si>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</si>
  <si>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</si>
  <si>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</si>
  <si>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</si>
  <si>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</si>
  <si>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</si>
  <si>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</si>
  <si>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</si>
  <si>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</si>
  <si>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</si>
  <si>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</si>
  <si>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</si>
  <si>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</si>
  <si>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</si>
  <si>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</si>
  <si>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</si>
  <si>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</si>
  <si>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</si>
  <si>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</si>
  <si>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</si>
  <si>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</si>
  <si>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</si>
  <si>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</si>
  <si>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</si>
  <si>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</si>
  <si>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</si>
  <si>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</si>
  <si>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</si>
  <si>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</si>
  <si>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</si>
  <si>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</si>
  <si>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</si>
  <si>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</si>
  <si>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</si>
  <si>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</si>
  <si>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</si>
  <si>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</si>
  <si>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</si>
  <si>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</si>
  <si>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</si>
  <si>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</si>
  <si>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</si>
  <si>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</si>
  <si>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</si>
  <si>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</si>
  <si>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</si>
  <si>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</si>
  <si>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</si>
  <si>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</si>
  <si>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</si>
  <si>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</si>
  <si>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</si>
  <si>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</si>
  <si>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</si>
  <si>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</si>
  <si>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</si>
  <si>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</si>
  <si>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</si>
  <si>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</si>
  <si>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</si>
  <si>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</si>
  <si>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</si>
  <si>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</si>
  <si>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</si>
  <si>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</si>
  <si>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</si>
  <si>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</si>
  <si>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</si>
  <si>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</si>
  <si>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</si>
  <si>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</si>
  <si>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</si>
  <si>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</si>
  <si>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</si>
  <si>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</si>
  <si>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</si>
  <si>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</si>
  <si>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</si>
  <si>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</si>
  <si>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</si>
  <si>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</si>
  <si>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</si>
  <si>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</si>
  <si>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</si>
  <si>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</si>
  <si>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</si>
  <si>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</si>
  <si>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</si>
  <si>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</si>
  <si>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</si>
  <si>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</si>
  <si>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</si>
  <si>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</si>
  <si>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</si>
  <si>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</si>
  <si>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</si>
  <si>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</si>
  <si>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</si>
  <si>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</si>
  <si>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</si>
  <si>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</si>
  <si>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</si>
  <si>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</si>
  <si>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</si>
  <si>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</si>
  <si>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</si>
  <si>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</si>
  <si>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</si>
  <si>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</si>
  <si>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</si>
  <si>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</si>
  <si>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</si>
  <si>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</si>
  <si>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</si>
  <si>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</si>
  <si>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</si>
  <si>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</si>
  <si>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</si>
  <si>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</si>
  <si>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</si>
  <si>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</si>
  <si>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</si>
  <si>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</si>
  <si>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</si>
  <si>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</si>
  <si>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</si>
  <si>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</si>
  <si>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</si>
  <si>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</si>
  <si>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</si>
  <si>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</si>
  <si>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</si>
  <si>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</si>
  <si>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</si>
  <si>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</si>
  <si>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</si>
  <si>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</si>
  <si>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</si>
  <si>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</si>
  <si>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</si>
  <si>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</si>
  <si>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</si>
  <si>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</si>
  <si>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</si>
  <si>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</si>
  <si>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</si>
  <si>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</si>
  <si>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</si>
  <si>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</si>
  <si>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</si>
  <si>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</si>
  <si>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</si>
  <si>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</si>
  <si>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</si>
  <si>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</si>
  <si>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</si>
  <si>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</si>
  <si>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</si>
  <si>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</si>
  <si>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</si>
  <si>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</si>
  <si>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</si>
  <si>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</si>
  <si>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</si>
  <si>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</si>
  <si>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</si>
  <si>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</si>
  <si>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</si>
  <si>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</si>
  <si>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</si>
  <si>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</si>
  <si>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</si>
  <si>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</si>
  <si>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</si>
  <si>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</si>
  <si>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</si>
  <si>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</si>
  <si>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</si>
  <si>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</si>
  <si>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</si>
  <si>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</si>
  <si>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</si>
  <si>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</si>
  <si>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</si>
  <si>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</si>
  <si>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</si>
  <si>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</si>
  <si>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</si>
  <si>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</si>
  <si>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</si>
  <si>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</si>
  <si>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</si>
  <si>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</si>
  <si>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</si>
  <si>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</si>
  <si>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</si>
  <si>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</si>
  <si>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</si>
  <si>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</si>
  <si>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</si>
  <si>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</si>
  <si>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</si>
  <si>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</si>
  <si>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</si>
  <si>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</si>
  <si>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</si>
  <si>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</si>
  <si>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</si>
  <si>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</si>
  <si>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</si>
  <si>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</si>
  <si>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</si>
  <si>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</si>
  <si>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</si>
  <si>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</si>
  <si>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</si>
  <si>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</si>
  <si>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</si>
  <si>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</si>
  <si>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</si>
  <si>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</si>
  <si>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</si>
  <si>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</si>
  <si>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</si>
  <si>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</si>
  <si>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</si>
  <si>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</si>
  <si>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</si>
  <si>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</si>
  <si>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</si>
  <si>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</si>
  <si>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</si>
  <si>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</si>
  <si>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</si>
  <si>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</si>
  <si>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</si>
  <si>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</si>
  <si>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</si>
  <si>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</si>
  <si>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</si>
  <si>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</si>
  <si>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</si>
  <si>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</si>
  <si>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</si>
  <si>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</si>
  <si>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</si>
  <si>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</si>
  <si>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</si>
  <si>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</si>
  <si>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</si>
  <si>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</si>
  <si>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</si>
  <si>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</si>
  <si>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</si>
  <si>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</si>
  <si>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</si>
  <si>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</si>
  <si>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</si>
  <si>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</si>
  <si>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</si>
  <si>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</si>
  <si>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</si>
  <si>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</si>
  <si>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</si>
  <si>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</si>
  <si>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</si>
  <si>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</si>
  <si>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</si>
  <si>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</si>
  <si>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</si>
  <si>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</si>
  <si>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</si>
  <si>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</si>
  <si>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</si>
  <si>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</si>
  <si>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</si>
  <si>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</si>
  <si>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</si>
  <si>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</si>
  <si>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</si>
  <si>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</si>
  <si>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</si>
  <si>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</si>
  <si>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</si>
  <si>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</si>
  <si>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</si>
  <si>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</si>
  <si>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</si>
  <si>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</si>
  <si>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</si>
  <si>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</si>
  <si>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</si>
  <si>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</si>
  <si>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</si>
  <si>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</si>
  <si>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</si>
  <si>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</si>
  <si>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</si>
  <si>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</si>
  <si>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</si>
  <si>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</si>
  <si>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</si>
  <si>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</si>
  <si>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</si>
  <si>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</si>
  <si>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</si>
  <si>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</si>
  <si>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</si>
  <si>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</si>
  <si>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</si>
  <si>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</si>
  <si>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</si>
  <si>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</si>
  <si>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</si>
  <si>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</si>
  <si>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</si>
  <si>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</si>
  <si>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</si>
  <si>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</si>
  <si>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</si>
  <si>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</si>
  <si>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</si>
  <si>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</si>
  <si>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</si>
  <si>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</si>
  <si>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</si>
  <si>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</si>
  <si>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</si>
  <si>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</si>
  <si>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</si>
  <si>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</si>
  <si>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</si>
  <si>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</si>
  <si>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</si>
  <si>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</si>
  <si>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</si>
  <si>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</si>
  <si>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</si>
  <si>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</si>
  <si>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</si>
  <si>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</si>
  <si>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</si>
  <si>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</si>
  <si>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</si>
  <si>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</si>
  <si>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</si>
  <si>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</si>
  <si>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</si>
  <si>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</si>
  <si>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</si>
  <si>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</si>
  <si>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</si>
  <si>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</si>
  <si>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</si>
  <si>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</si>
  <si>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</si>
  <si>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</si>
  <si>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</si>
  <si>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</si>
  <si>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</si>
  <si>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</si>
  <si>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</si>
  <si>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</si>
  <si>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</si>
  <si>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</si>
  <si>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</si>
  <si>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</si>
  <si>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</si>
  <si>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</si>
  <si>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</si>
  <si>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</si>
  <si>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</si>
  <si>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</si>
  <si>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</si>
  <si>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</si>
  <si>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</si>
  <si>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</si>
  <si>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</si>
  <si>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</si>
  <si>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</si>
  <si>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</si>
  <si>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</si>
  <si>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</si>
  <si>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</si>
  <si>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</si>
  <si>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</si>
  <si>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</si>
  <si>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</si>
  <si>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</si>
  <si>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</si>
  <si>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</si>
  <si>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</si>
  <si>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</si>
  <si>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</si>
  <si>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</si>
  <si>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</si>
  <si>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</si>
  <si>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</si>
  <si>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</si>
  <si>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</si>
  <si>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</si>
  <si>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</si>
  <si>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</si>
  <si>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</si>
  <si>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</si>
  <si>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</si>
  <si>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</si>
  <si>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</si>
  <si>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</si>
  <si>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</si>
  <si>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</si>
  <si>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</si>
  <si>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</si>
  <si>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</si>
  <si>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</si>
  <si>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</si>
  <si>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</si>
  <si>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</si>
  <si>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</si>
  <si>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</si>
  <si>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</si>
  <si>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</si>
  <si>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</si>
  <si>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</si>
  <si>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</si>
  <si>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</si>
  <si>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</si>
  <si>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</si>
  <si>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</si>
  <si>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</si>
  <si>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</si>
  <si>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</si>
  <si>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</si>
  <si>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</si>
  <si>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</si>
  <si>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</si>
  <si>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</si>
  <si>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</si>
  <si>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</si>
  <si>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</si>
  <si>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</si>
  <si>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</si>
  <si>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</si>
  <si>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</si>
  <si>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</si>
  <si>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</si>
  <si>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</si>
  <si>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</si>
  <si>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</si>
  <si>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</si>
  <si>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</si>
  <si>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</si>
  <si>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</si>
  <si>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</si>
  <si>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</si>
  <si>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</si>
  <si>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</si>
  <si>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</si>
  <si>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</si>
  <si>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</si>
  <si>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</si>
  <si>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</si>
  <si>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</si>
  <si>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</si>
  <si>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</si>
  <si>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</si>
  <si>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</si>
  <si>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</si>
  <si>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</si>
  <si>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</si>
  <si>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</si>
  <si>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</si>
  <si>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</si>
  <si>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</si>
  <si>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</si>
  <si>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</si>
  <si>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</si>
  <si>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</si>
  <si>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</si>
  <si>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</si>
  <si>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</si>
  <si>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</si>
  <si>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</si>
  <si>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</si>
  <si>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</si>
  <si>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</si>
  <si>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</si>
  <si>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</si>
  <si>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</si>
  <si>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</si>
  <si>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</si>
  <si>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</si>
  <si>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</si>
  <si>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</si>
  <si>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</si>
  <si>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</si>
  <si>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</si>
  <si>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</si>
  <si>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</si>
  <si>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</si>
  <si>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</si>
  <si>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</si>
  <si>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</si>
  <si>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</si>
  <si>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</si>
  <si>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</si>
  <si>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</si>
  <si>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</si>
  <si>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</si>
  <si>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</si>
  <si>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</si>
  <si>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</si>
  <si>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</si>
  <si>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</si>
  <si>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</si>
  <si>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</si>
  <si>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</si>
  <si>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</si>
  <si>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</si>
  <si>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</si>
  <si>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</si>
  <si>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</si>
  <si>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</si>
  <si>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</si>
  <si>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</si>
  <si>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</si>
  <si>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</si>
  <si>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</si>
  <si>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</si>
  <si>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</si>
  <si>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</si>
  <si>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</si>
  <si>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</si>
  <si>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</si>
  <si>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</si>
  <si>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</si>
  <si>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</si>
  <si>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</si>
  <si>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</si>
  <si>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</si>
  <si>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</si>
  <si>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</si>
  <si>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</si>
  <si>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</si>
  <si>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</si>
  <si>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</si>
  <si>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</si>
  <si>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</si>
  <si>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</si>
  <si>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</si>
  <si>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</si>
  <si>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</si>
  <si>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</si>
  <si>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</si>
  <si>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</si>
  <si>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</si>
  <si>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</si>
  <si>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</si>
  <si>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</si>
  <si>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</si>
  <si>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</si>
  <si>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</si>
  <si>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</si>
  <si>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</si>
  <si>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</si>
  <si>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</si>
  <si>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</si>
  <si>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</si>
  <si>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</si>
  <si>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</si>
  <si>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</si>
  <si>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</si>
  <si>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</si>
  <si>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</si>
  <si>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</si>
  <si>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</si>
  <si>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</si>
  <si>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</si>
  <si>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</si>
  <si>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</si>
  <si>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</si>
  <si>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</si>
  <si>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</si>
  <si>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</si>
  <si>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</si>
  <si>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</si>
  <si>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</si>
  <si>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</si>
  <si>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</si>
  <si>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</si>
  <si>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</si>
  <si>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</si>
  <si>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</si>
  <si>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</si>
  <si>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</si>
  <si>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</si>
  <si>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</si>
  <si>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</si>
  <si>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</si>
  <si>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</si>
  <si>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</si>
  <si>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</si>
  <si>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</si>
  <si>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</si>
  <si>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</si>
  <si>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</si>
  <si>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</si>
  <si>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</si>
  <si>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</si>
  <si>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</si>
  <si>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</si>
  <si>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</si>
  <si>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</si>
  <si>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</si>
  <si>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</si>
  <si>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</si>
  <si>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</si>
  <si>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</si>
  <si>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</si>
  <si>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</si>
  <si>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</si>
  <si>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</si>
  <si>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</si>
  <si>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</si>
  <si>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</si>
  <si>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</si>
  <si>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</si>
  <si>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</si>
  <si>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</si>
  <si>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</si>
  <si>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</si>
  <si>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</si>
  <si>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</si>
  <si>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</si>
  <si>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</si>
  <si>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</si>
  <si>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</si>
  <si>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</si>
  <si>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</si>
  <si>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</si>
  <si>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</si>
  <si>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</si>
  <si>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</si>
  <si>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</si>
  <si>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</si>
  <si>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</si>
  <si>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</si>
  <si>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</si>
  <si>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</si>
  <si>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</si>
  <si>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</si>
  <si>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</si>
  <si>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</si>
  <si>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</si>
  <si>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</si>
  <si>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</si>
  <si>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</si>
  <si>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</si>
  <si>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</si>
  <si>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</si>
  <si>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</si>
  <si>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</si>
  <si>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</si>
  <si>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</si>
  <si>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</si>
  <si>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</si>
  <si>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</si>
  <si>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</si>
  <si>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</si>
  <si>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</si>
  <si>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</si>
  <si>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</si>
  <si>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</si>
  <si>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</si>
  <si>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</si>
  <si>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</si>
  <si>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</si>
  <si>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</si>
  <si>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</si>
  <si>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</si>
  <si>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</si>
  <si>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</si>
  <si>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</si>
  <si>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</si>
  <si>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</si>
  <si>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</si>
  <si>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</si>
  <si>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</si>
  <si>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</si>
  <si>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</si>
  <si>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</si>
  <si>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</si>
  <si>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</si>
  <si>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</si>
  <si>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</si>
  <si>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</si>
  <si>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</si>
  <si>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</si>
  <si>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</si>
  <si>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</si>
  <si>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</si>
  <si>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</si>
  <si>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</si>
  <si>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</si>
  <si>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</si>
  <si>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</si>
  <si>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</si>
  <si>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</si>
  <si>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</si>
  <si>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</si>
  <si>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</si>
  <si>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</si>
  <si>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</si>
  <si>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</si>
  <si>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</si>
  <si>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</si>
  <si>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</si>
  <si>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</si>
  <si>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</si>
  <si>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</si>
  <si>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</si>
  <si>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</si>
  <si>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</si>
  <si>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</si>
  <si>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</si>
  <si>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</si>
  <si>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</si>
  <si>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</si>
  <si>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</si>
  <si>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</si>
  <si>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</si>
  <si>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</si>
  <si>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</si>
  <si>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</si>
  <si>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</si>
  <si>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</si>
  <si>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</si>
  <si>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</si>
  <si>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</si>
  <si>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</si>
  <si>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</si>
  <si>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</si>
  <si>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</si>
  <si>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</si>
  <si>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</si>
  <si>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</si>
  <si>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</si>
  <si>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</si>
  <si>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</si>
  <si>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</si>
  <si>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</si>
  <si>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</si>
  <si>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</si>
  <si>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</si>
  <si>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</si>
  <si>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</si>
  <si>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</si>
  <si>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</si>
  <si>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</si>
  <si>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</si>
  <si>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</si>
  <si>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</si>
  <si>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</si>
  <si>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</si>
  <si>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</si>
  <si>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</si>
  <si>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</si>
  <si>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</si>
  <si>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</si>
  <si>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</si>
  <si>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</si>
  <si>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</si>
  <si>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</si>
  <si>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</si>
  <si>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</si>
  <si>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</si>
  <si>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</si>
  <si>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</si>
  <si>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</si>
  <si>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</si>
  <si>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</si>
  <si>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</si>
  <si>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</si>
  <si>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</si>
  <si>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</si>
  <si>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</si>
  <si>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</si>
  <si>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</si>
  <si>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</si>
  <si>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</si>
  <si>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</si>
  <si>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</si>
  <si>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</si>
  <si>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</si>
  <si>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</si>
  <si>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</si>
  <si>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</si>
  <si>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</si>
  <si>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</si>
  <si>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</si>
  <si>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</si>
  <si>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</si>
  <si>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</si>
  <si>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</si>
  <si>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</si>
  <si>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</si>
  <si>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</si>
  <si>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</si>
  <si>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</si>
  <si>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</si>
  <si>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</si>
  <si>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</si>
  <si>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</si>
  <si>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</si>
  <si>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</si>
  <si>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</si>
  <si>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</si>
  <si>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</si>
  <si>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</si>
  <si>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</si>
  <si>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</si>
  <si>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</si>
  <si>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</si>
  <si>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</si>
  <si>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</si>
  <si>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</si>
  <si>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</si>
  <si>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</si>
  <si>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</si>
  <si>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</si>
  <si>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</si>
  <si>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</si>
  <si>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</si>
  <si>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</si>
  <si>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</si>
  <si>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</si>
  <si>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</si>
  <si>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</si>
  <si>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</si>
  <si>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</si>
  <si>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</si>
  <si>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</si>
  <si>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</si>
  <si>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</si>
  <si>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</si>
  <si>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</si>
  <si>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</si>
  <si>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</si>
  <si>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</si>
  <si>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</si>
  <si>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</si>
  <si>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</si>
  <si>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</si>
  <si>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</si>
  <si>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</si>
  <si>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</si>
  <si>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</si>
  <si>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</si>
  <si>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</si>
  <si>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</si>
  <si>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</si>
  <si>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</si>
  <si>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</si>
  <si>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</si>
  <si>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</si>
  <si>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</si>
  <si>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</si>
  <si>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</si>
  <si>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</si>
  <si>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</si>
  <si>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</si>
  <si>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</si>
  <si>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</si>
  <si>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</si>
  <si>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</si>
  <si>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</si>
  <si>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</si>
  <si>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</si>
  <si>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</si>
  <si>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</si>
  <si>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</si>
  <si>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</si>
  <si>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</si>
  <si>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</si>
  <si>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</si>
  <si>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</si>
  <si>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</si>
  <si>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</si>
  <si>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</si>
  <si>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</si>
  <si>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</si>
  <si>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</si>
  <si>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</si>
  <si>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</si>
  <si>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</si>
  <si>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</si>
  <si>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</si>
  <si>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</si>
  <si>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</si>
  <si>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</si>
  <si>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</si>
  <si>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</si>
  <si>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</si>
  <si>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</si>
  <si>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</si>
  <si>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</si>
  <si>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</si>
  <si>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</si>
  <si>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</si>
  <si>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</si>
  <si>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</si>
  <si>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</si>
  <si>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</si>
  <si>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</si>
  <si>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</si>
  <si>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</si>
  <si>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</si>
  <si>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</si>
  <si>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</si>
  <si>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</si>
  <si>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</si>
  <si>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</si>
  <si>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</si>
  <si>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</si>
  <si>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</si>
  <si>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</si>
  <si>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</si>
  <si>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</si>
  <si>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</si>
  <si>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</si>
  <si>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</si>
  <si>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</si>
  <si>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</si>
  <si>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</si>
  <si>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</si>
  <si>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</si>
  <si>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</si>
  <si>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</si>
  <si>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</si>
  <si>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</si>
  <si>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</si>
  <si>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</si>
  <si>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</si>
  <si>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</si>
  <si>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</si>
  <si>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</si>
  <si>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</si>
  <si>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</si>
  <si>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</si>
  <si>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</si>
  <si>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</si>
  <si>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</si>
  <si>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</si>
  <si>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</si>
  <si>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</si>
  <si>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</si>
  <si>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</si>
  <si>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</si>
  <si>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</si>
  <si>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</si>
  <si>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</si>
  <si>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</si>
  <si>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</si>
  <si>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</si>
  <si>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</si>
  <si>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</si>
  <si>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</si>
  <si>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</si>
  <si>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</si>
  <si>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</si>
  <si>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</si>
  <si>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</si>
  <si>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</si>
  <si>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</si>
  <si>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</si>
  <si>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</si>
  <si>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</si>
  <si>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</si>
  <si>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</si>
  <si>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</si>
  <si>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</si>
  <si>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</si>
  <si>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</si>
  <si>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</si>
  <si>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</si>
  <si>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</si>
  <si>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</si>
  <si>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</si>
  <si>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</si>
  <si>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</si>
  <si>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</si>
  <si>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</si>
  <si>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</si>
  <si>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</si>
  <si>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</si>
  <si>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</si>
  <si>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</si>
  <si>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</si>
  <si>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</si>
  <si>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</si>
  <si>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</si>
  <si>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</si>
  <si>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</si>
  <si>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</si>
  <si>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</si>
  <si>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</si>
  <si>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</si>
  <si>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</si>
  <si>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</si>
  <si>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</si>
  <si>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</si>
  <si>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</si>
  <si>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</si>
  <si>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</si>
  <si>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</si>
  <si>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</si>
  <si>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</si>
  <si>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</si>
  <si>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</si>
  <si>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</si>
  <si>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</si>
  <si>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</si>
  <si>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</si>
  <si>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</si>
  <si>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</si>
  <si>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</si>
  <si>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</si>
  <si>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</si>
  <si>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</si>
  <si>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</si>
  <si>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</si>
  <si>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</si>
  <si>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</si>
  <si>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</si>
  <si>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</si>
  <si>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</si>
  <si>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</si>
  <si>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</si>
  <si>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</si>
  <si>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</si>
  <si>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</si>
  <si>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</si>
  <si>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</si>
  <si>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</si>
  <si>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</si>
  <si>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</si>
  <si>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</si>
  <si>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</si>
  <si>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</si>
  <si>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</si>
  <si>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</si>
  <si>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</si>
  <si>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</si>
  <si>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</si>
  <si>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</si>
  <si>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</si>
  <si>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</si>
  <si>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</si>
  <si>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</si>
  <si>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</si>
  <si>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</si>
  <si>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</si>
  <si>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</si>
  <si>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</si>
  <si>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</si>
  <si>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</si>
  <si>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</si>
  <si>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</si>
  <si>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</si>
  <si>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</si>
  <si>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</si>
  <si>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</si>
  <si>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</si>
  <si>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</si>
  <si>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</si>
  <si>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</si>
  <si>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</si>
  <si>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</si>
  <si>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</si>
  <si>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</si>
  <si>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</si>
  <si>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</si>
  <si>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</si>
  <si>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</si>
  <si>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</si>
  <si>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</si>
  <si>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</si>
  <si>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</si>
  <si>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</si>
  <si>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</si>
  <si>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</si>
  <si>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</si>
  <si>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</si>
  <si>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</si>
  <si>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</si>
  <si>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</si>
  <si>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</si>
  <si>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</si>
  <si>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</si>
  <si>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</si>
  <si>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</si>
  <si>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</si>
  <si>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</si>
  <si>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</si>
  <si>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</si>
  <si>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</si>
  <si>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</si>
  <si>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</si>
  <si>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</si>
  <si>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</si>
  <si>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</si>
  <si>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</si>
  <si>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</si>
  <si>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</si>
  <si>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</si>
  <si>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</si>
  <si>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</si>
  <si>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</si>
  <si>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</si>
  <si>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</si>
  <si>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</si>
  <si>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</si>
  <si>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</si>
  <si>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</si>
  <si>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</si>
  <si>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</si>
  <si>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</si>
  <si>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</si>
  <si>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</si>
  <si>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</si>
  <si>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</si>
  <si>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</si>
  <si>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</si>
  <si>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</si>
  <si>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</si>
  <si>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</si>
  <si>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</si>
  <si>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</si>
  <si>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</si>
  <si>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</si>
  <si>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</si>
  <si>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</si>
  <si>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</si>
  <si>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</si>
  <si>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</si>
  <si>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</si>
  <si>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</si>
  <si>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</si>
  <si>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</si>
  <si>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</si>
  <si>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</si>
  <si>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</si>
  <si>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</si>
  <si>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</si>
  <si>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</si>
  <si>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</si>
  <si>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</si>
  <si>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</si>
  <si>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</si>
  <si>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</si>
  <si>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</si>
  <si>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</si>
  <si>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</si>
  <si>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</si>
  <si>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</si>
  <si>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</si>
  <si>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</si>
  <si>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</si>
  <si>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</si>
  <si>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</si>
  <si>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</si>
  <si>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</si>
  <si>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</si>
  <si>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</si>
  <si>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</si>
  <si>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</si>
  <si>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</si>
  <si>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</si>
  <si>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</si>
  <si>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</si>
  <si>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</si>
  <si>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</si>
  <si>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</si>
  <si>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</si>
  <si>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</si>
  <si>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</si>
  <si>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</si>
  <si>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</si>
  <si>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</si>
  <si>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</si>
  <si>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</si>
  <si>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</si>
  <si>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</si>
  <si>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</si>
  <si>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</si>
  <si>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</si>
  <si>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</si>
  <si>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</si>
  <si>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</si>
  <si>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</si>
  <si>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</si>
  <si>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</si>
  <si>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</si>
  <si>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</si>
  <si>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</si>
  <si>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</si>
  <si>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</si>
  <si>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</si>
  <si>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</si>
  <si>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</si>
  <si>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</si>
  <si>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</si>
  <si>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</si>
  <si>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</si>
  <si>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</si>
  <si>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</si>
  <si>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</si>
  <si>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</si>
  <si>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</si>
  <si>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</si>
  <si>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</si>
  <si>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</si>
  <si>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</si>
  <si>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</si>
  <si>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</si>
  <si>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</si>
  <si>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</si>
  <si>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</si>
  <si>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</si>
  <si>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</si>
  <si>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</si>
  <si>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</si>
  <si>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</si>
  <si>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</si>
  <si>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</si>
  <si>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</si>
  <si>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</si>
  <si>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</si>
  <si>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</si>
  <si>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</si>
  <si>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</si>
  <si>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</si>
  <si>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</si>
  <si>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</si>
  <si>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</si>
  <si>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</si>
  <si>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</si>
  <si>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</si>
  <si>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</si>
  <si>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</si>
  <si>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</si>
  <si>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</si>
  <si>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</si>
  <si>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</si>
  <si>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</si>
  <si>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</si>
  <si>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</si>
  <si>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</si>
  <si>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</si>
  <si>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</si>
  <si>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</si>
  <si>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</si>
  <si>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</si>
  <si>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</si>
  <si>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</si>
  <si>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</si>
  <si>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</si>
  <si>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</si>
  <si>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</si>
  <si>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</si>
  <si>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</si>
  <si>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</si>
  <si>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</si>
  <si>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</si>
  <si>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</si>
  <si>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</si>
  <si>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</si>
  <si>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</si>
  <si>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</si>
  <si>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</si>
  <si>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</si>
  <si>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</si>
  <si>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</si>
  <si>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</si>
  <si>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</si>
  <si>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</si>
  <si>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</si>
  <si>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</si>
  <si>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</si>
  <si>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</si>
  <si>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</si>
  <si>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</si>
  <si>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</si>
  <si>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</si>
  <si>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</si>
  <si>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</si>
  <si>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</si>
  <si>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</si>
  <si>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</si>
  <si>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</si>
  <si>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</si>
  <si>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</si>
  <si>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</si>
  <si>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</si>
  <si>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</si>
  <si>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</si>
  <si>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</si>
  <si>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</si>
  <si>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</si>
  <si>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</si>
  <si>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</si>
  <si>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</si>
  <si>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</si>
  <si>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</si>
  <si>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</si>
  <si>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</si>
  <si>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</si>
  <si>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</si>
  <si>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</si>
  <si>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</si>
  <si>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</si>
  <si>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</si>
  <si>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</si>
  <si>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</si>
  <si>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</si>
  <si>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</si>
  <si>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</si>
  <si>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</si>
  <si>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</si>
  <si>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</si>
  <si>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</si>
  <si>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</si>
  <si>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</si>
  <si>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</si>
  <si>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</si>
  <si>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</si>
  <si>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</si>
  <si>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</si>
  <si>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</si>
  <si>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</si>
  <si>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</si>
  <si>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</si>
  <si>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</si>
  <si>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</si>
  <si>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</si>
  <si>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</si>
  <si>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</si>
  <si>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</si>
  <si>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</si>
  <si>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</si>
  <si>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</si>
  <si>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</si>
  <si>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</si>
  <si>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</si>
  <si>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</si>
  <si>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</si>
  <si>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</si>
  <si>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</si>
  <si>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</si>
  <si>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</si>
  <si>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</si>
  <si>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</si>
  <si>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</si>
  <si>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</si>
  <si>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</si>
  <si>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</si>
  <si>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</si>
  <si>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</si>
  <si>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</si>
  <si>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</si>
  <si>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</si>
  <si>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</si>
  <si>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</si>
  <si>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</si>
  <si>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</si>
  <si>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</si>
  <si>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</si>
  <si>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</si>
  <si>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</si>
  <si>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</si>
  <si>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</si>
  <si>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</si>
  <si>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</si>
  <si>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</si>
  <si>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</si>
  <si>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</si>
  <si>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</si>
  <si>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</si>
  <si>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</si>
  <si>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</si>
  <si>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</si>
  <si>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</si>
  <si>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</si>
  <si>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</si>
  <si>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</si>
  <si>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</si>
  <si>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</si>
  <si>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</si>
  <si>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</si>
  <si>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</si>
  <si>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</si>
  <si>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</si>
  <si>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</si>
  <si>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</si>
  <si>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</si>
  <si>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</si>
  <si>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</si>
  <si>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</si>
  <si>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</si>
  <si>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</si>
  <si>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</si>
  <si>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</si>
  <si>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</si>
  <si>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</si>
  <si>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</si>
  <si>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</si>
  <si>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</si>
  <si>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</si>
  <si>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</si>
  <si>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</si>
  <si>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</si>
  <si>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</si>
  <si>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</si>
  <si>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</si>
  <si>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</si>
  <si>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</si>
  <si>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</si>
  <si>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</si>
  <si>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</si>
  <si>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</si>
  <si>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</si>
  <si>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</si>
  <si>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</si>
  <si>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</si>
  <si>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</si>
  <si>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</si>
  <si>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</si>
  <si>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</si>
  <si>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</si>
  <si>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</si>
  <si>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</si>
  <si>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</si>
  <si>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</si>
  <si>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</si>
  <si>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</si>
  <si>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</si>
  <si>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</si>
  <si>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</si>
  <si>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</si>
  <si>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</si>
  <si>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</si>
  <si>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</si>
  <si>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</si>
  <si>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</si>
  <si>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</si>
  <si>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</si>
  <si>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</si>
  <si>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</si>
  <si>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</si>
  <si>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</si>
  <si>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</si>
  <si>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</si>
  <si>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</si>
  <si>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</si>
  <si>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</si>
  <si>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</si>
  <si>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</si>
  <si>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</si>
  <si>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</si>
  <si>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</si>
  <si>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</si>
  <si>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</si>
  <si>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</si>
  <si>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</si>
  <si>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</si>
  <si>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</si>
  <si>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</si>
  <si>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</si>
  <si>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</si>
  <si>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</si>
  <si>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</si>
  <si>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</si>
  <si>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</si>
  <si>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</si>
  <si>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</si>
  <si>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</si>
  <si>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</si>
  <si>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</si>
  <si>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</si>
  <si>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</si>
  <si>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</si>
  <si>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</si>
  <si>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</si>
  <si>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</si>
  <si>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</si>
  <si>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</si>
  <si>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</si>
  <si>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</si>
  <si>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</si>
  <si>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</si>
  <si>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</si>
  <si>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</si>
  <si>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</si>
  <si>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</si>
  <si>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</si>
  <si>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</si>
  <si>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</si>
  <si>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</si>
  <si>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</si>
  <si>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</si>
  <si>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</si>
  <si>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</si>
  <si>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</si>
  <si>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</si>
  <si>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</si>
  <si>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</si>
  <si>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</si>
  <si>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</si>
  <si>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</si>
  <si>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</si>
  <si>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</si>
  <si>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</si>
  <si>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</si>
  <si>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</si>
  <si>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</si>
  <si>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</si>
  <si>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</si>
  <si>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</si>
  <si>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</si>
  <si>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</si>
  <si>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</si>
  <si>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</si>
  <si>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</si>
  <si>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</si>
  <si>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</si>
  <si>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</si>
  <si>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</si>
  <si>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</si>
  <si>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</si>
  <si>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</si>
  <si>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</si>
  <si>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</si>
  <si>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</si>
  <si>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</si>
  <si>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</si>
  <si>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</si>
  <si>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</si>
  <si>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</si>
  <si>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</si>
  <si>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</si>
  <si>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</si>
  <si>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</si>
  <si>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</si>
  <si>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</si>
  <si>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</si>
  <si>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</si>
  <si>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</si>
  <si>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</si>
  <si>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</si>
  <si>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</si>
  <si>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</si>
  <si>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</si>
  <si>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</si>
  <si>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</si>
  <si>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</si>
  <si>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</si>
  <si>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</si>
  <si>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</si>
  <si>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</si>
  <si>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</si>
  <si>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</si>
  <si>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</si>
  <si>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</si>
  <si>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</si>
  <si>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</si>
  <si>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</si>
  <si>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</si>
  <si>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</si>
  <si>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</si>
  <si>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</si>
  <si>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</si>
  <si>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</si>
  <si>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</si>
  <si>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</si>
  <si>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</si>
  <si>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</si>
  <si>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</si>
  <si>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</si>
  <si>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</si>
  <si>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</si>
  <si>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</si>
  <si>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</si>
  <si>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</si>
  <si>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</si>
  <si>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</si>
  <si>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</si>
  <si>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</si>
  <si>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</si>
  <si>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</si>
  <si>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</si>
  <si>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</si>
  <si>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</si>
  <si>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</si>
  <si>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</si>
  <si>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</si>
  <si>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</si>
  <si>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</si>
  <si>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</si>
  <si>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</si>
  <si>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</si>
  <si>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</si>
  <si>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</si>
  <si>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</si>
  <si>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</si>
  <si>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</si>
  <si>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</si>
  <si>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</si>
  <si>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</si>
  <si>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</si>
  <si>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</si>
  <si>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</si>
  <si>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</si>
  <si>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</si>
  <si>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</si>
  <si>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</si>
  <si>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</si>
  <si>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</si>
  <si>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</si>
  <si>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</si>
  <si>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</si>
  <si>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</si>
  <si>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</si>
  <si>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</si>
  <si>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</si>
  <si>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</si>
  <si>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</si>
  <si>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</si>
  <si>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</si>
  <si>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</si>
  <si>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</si>
  <si>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</si>
  <si>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</si>
  <si>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</si>
  <si>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</si>
  <si>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</si>
  <si>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</si>
  <si>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</si>
  <si>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</si>
  <si>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</si>
  <si>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</si>
  <si>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</si>
  <si>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</si>
  <si>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</si>
  <si>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</si>
  <si>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</si>
  <si>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</si>
  <si>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</si>
  <si>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</si>
  <si>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</si>
  <si>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</si>
  <si>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</si>
  <si>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</si>
  <si>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</si>
  <si>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</si>
  <si>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</si>
  <si>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</si>
  <si>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</si>
  <si>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</si>
  <si>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</si>
  <si>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</si>
  <si>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</si>
  <si>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</si>
  <si>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</si>
  <si>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</si>
  <si>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</si>
  <si>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</si>
  <si>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</si>
  <si>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</si>
  <si>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</si>
  <si>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</si>
  <si>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</si>
  <si>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</si>
  <si>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</si>
  <si>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</si>
  <si>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</si>
  <si>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</si>
  <si>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</si>
  <si>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</si>
  <si>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</si>
  <si>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</si>
  <si>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</si>
  <si>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</si>
  <si>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</si>
  <si>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</si>
  <si>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</si>
  <si>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</si>
  <si>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</si>
  <si>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</si>
  <si>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</si>
  <si>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</si>
  <si>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</si>
  <si>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</si>
  <si>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</si>
  <si>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</si>
  <si>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</si>
  <si>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</si>
  <si>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</si>
  <si>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</si>
  <si>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</si>
  <si>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</si>
  <si>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</si>
  <si>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</si>
  <si>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</si>
  <si>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</si>
  <si>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</si>
  <si>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</si>
  <si>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</si>
  <si>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</si>
  <si>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</si>
  <si>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</si>
  <si>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</si>
  <si>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</si>
  <si>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</si>
  <si>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</si>
  <si>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</si>
  <si>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</si>
  <si>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</si>
  <si>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</si>
  <si>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</si>
  <si>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</si>
  <si>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</si>
  <si>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</si>
  <si>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</si>
  <si>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</si>
  <si>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</si>
  <si>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</si>
  <si>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</si>
  <si>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</si>
  <si>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</si>
  <si>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</si>
  <si>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</si>
  <si>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</si>
  <si>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</si>
  <si>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</si>
  <si>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</si>
  <si>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</si>
  <si>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</si>
  <si>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</si>
  <si>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</si>
  <si>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</si>
  <si>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</si>
  <si>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</si>
  <si>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</si>
  <si>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</si>
  <si>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</si>
  <si>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</si>
  <si>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</si>
  <si>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</si>
  <si>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</si>
  <si>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</si>
  <si>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</si>
  <si>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</si>
  <si>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</si>
  <si>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</si>
  <si>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</si>
  <si>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</si>
  <si>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</si>
  <si>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</si>
  <si>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</si>
  <si>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</si>
  <si>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</si>
  <si>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</si>
  <si>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</si>
  <si>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</si>
  <si>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</si>
  <si>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</si>
  <si>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</si>
  <si>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</si>
  <si>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</si>
  <si>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</si>
  <si>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</si>
  <si>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</si>
  <si>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</si>
  <si>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</si>
  <si>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</si>
  <si>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</si>
  <si>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</si>
  <si>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</si>
  <si>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</si>
  <si>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</si>
  <si>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</si>
  <si>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</si>
  <si>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</si>
  <si>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</si>
  <si>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</si>
  <si>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</si>
  <si>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</si>
  <si>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</si>
  <si>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</si>
  <si>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</si>
  <si>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</si>
  <si>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</si>
  <si>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</si>
  <si>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</si>
  <si>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</si>
  <si>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</si>
  <si>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</si>
  <si>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</si>
  <si>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</si>
  <si>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</si>
  <si>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</si>
  <si>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</si>
  <si>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</si>
  <si>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</si>
  <si>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</si>
  <si>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</si>
  <si>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</si>
  <si>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</si>
  <si>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</si>
  <si>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</si>
  <si>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</si>
  <si>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</si>
  <si>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</si>
  <si>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</si>
  <si>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</si>
  <si>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</si>
  <si>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</si>
  <si>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</si>
  <si>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</si>
  <si>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</si>
  <si>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</si>
  <si>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</si>
  <si>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</si>
  <si>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</si>
  <si>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</si>
  <si>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</si>
  <si>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</si>
  <si>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</si>
  <si>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</si>
  <si>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</si>
  <si>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</si>
  <si>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</si>
  <si>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</si>
  <si>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</si>
  <si>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</si>
  <si>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</si>
  <si>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</si>
  <si>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</si>
  <si>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</si>
  <si>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</si>
  <si>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</si>
  <si>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</si>
  <si>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</si>
  <si>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</si>
  <si>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</si>
  <si>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</si>
  <si>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</si>
  <si>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</si>
  <si>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</si>
  <si>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</si>
  <si>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</si>
  <si>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</si>
  <si>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</si>
  <si>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</si>
  <si>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</si>
  <si>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</si>
  <si>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</si>
  <si>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</si>
  <si>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</si>
  <si>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</si>
  <si>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</si>
  <si>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</si>
  <si>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</si>
  <si>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</si>
  <si>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</si>
  <si>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</si>
  <si>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</si>
  <si>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</si>
  <si>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</si>
  <si>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</si>
  <si>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</si>
  <si>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</si>
  <si>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</si>
  <si>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</si>
  <si>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</si>
  <si>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</si>
  <si>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</si>
  <si>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</si>
  <si>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</si>
  <si>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</si>
  <si>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</si>
  <si>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</si>
  <si>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</si>
  <si>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</si>
  <si>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</si>
  <si>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</si>
  <si>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</si>
  <si>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</si>
  <si>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</si>
  <si>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</si>
  <si>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</si>
  <si>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</si>
  <si>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</si>
  <si>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</si>
  <si>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</si>
  <si>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</si>
  <si>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</si>
  <si>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</si>
  <si>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</si>
  <si>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</si>
  <si>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</si>
  <si>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</si>
  <si>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</si>
  <si>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</si>
  <si>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</si>
  <si>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</si>
  <si>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</si>
  <si>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</si>
  <si>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</si>
  <si>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</si>
  <si>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</si>
  <si>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</si>
  <si>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</si>
  <si>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</si>
  <si>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</si>
  <si>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</si>
  <si>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</si>
  <si>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</si>
  <si>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</si>
  <si>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</si>
  <si>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</si>
  <si>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</si>
  <si>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</si>
  <si>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</si>
  <si>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</si>
  <si>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</si>
  <si>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</si>
  <si>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</si>
  <si>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</si>
  <si>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</si>
  <si>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</si>
  <si>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</si>
  <si>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</si>
  <si>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</si>
  <si>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</si>
  <si>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</si>
  <si>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</si>
  <si>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</si>
  <si>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</si>
  <si>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</si>
  <si>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</si>
  <si>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</si>
  <si>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</si>
  <si>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</si>
  <si>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</si>
  <si>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</si>
  <si>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</si>
  <si>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</si>
  <si>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</si>
  <si>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</si>
  <si>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</si>
  <si>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</si>
  <si>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</si>
  <si>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</si>
  <si>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</si>
  <si>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</si>
  <si>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</si>
  <si>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</si>
  <si>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</si>
  <si>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</si>
  <si>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</si>
  <si>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</si>
  <si>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</si>
  <si>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</si>
  <si>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</si>
  <si>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</si>
  <si>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</si>
  <si>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</si>
  <si>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</si>
  <si>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</si>
  <si>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</si>
  <si>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</si>
  <si>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</si>
  <si>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</si>
  <si>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</si>
  <si>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</si>
  <si>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</si>
  <si>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</si>
  <si>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</si>
  <si>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</si>
  <si>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</si>
  <si>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</si>
  <si>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</si>
  <si>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</si>
  <si>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</si>
  <si>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</si>
  <si>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</si>
  <si>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</si>
  <si>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</si>
  <si>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</si>
  <si>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</si>
  <si>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</si>
  <si>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</si>
  <si>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</si>
  <si>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</si>
  <si>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</si>
  <si>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</si>
  <si>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</si>
  <si>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</si>
  <si>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</si>
  <si>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</si>
  <si>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</si>
  <si>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</si>
  <si>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</si>
  <si>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</si>
  <si>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</si>
  <si>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</si>
  <si>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</si>
  <si>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</si>
  <si>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</si>
  <si>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</si>
  <si>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</si>
  <si>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</si>
  <si>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</si>
  <si>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</si>
  <si>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</si>
  <si>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</si>
  <si>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</si>
  <si>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</si>
  <si>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</si>
  <si>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</si>
  <si>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</si>
  <si>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</si>
  <si>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</si>
  <si>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</si>
  <si>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</si>
  <si>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</si>
  <si>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</si>
  <si>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</si>
  <si>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</si>
  <si>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</si>
  <si>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</si>
  <si>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</si>
  <si>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</si>
  <si>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</si>
  <si>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</si>
  <si>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</si>
  <si>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</si>
  <si>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</si>
  <si>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</si>
  <si>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</si>
  <si>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</si>
  <si>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</si>
  <si>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</si>
  <si>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</si>
  <si>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</si>
  <si>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</si>
  <si>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</si>
  <si>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</si>
  <si>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</si>
  <si>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</si>
  <si>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</si>
  <si>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</si>
  <si>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</si>
  <si>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</si>
  <si>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</si>
  <si>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</si>
  <si>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</si>
  <si>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</si>
  <si>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</si>
  <si>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</si>
  <si>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</si>
  <si>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</si>
  <si>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</si>
  <si>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</si>
  <si>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</si>
  <si>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</si>
  <si>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</si>
  <si>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</si>
  <si>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</si>
  <si>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</si>
  <si>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</si>
  <si>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</si>
  <si>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</si>
  <si>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</si>
  <si>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</si>
  <si>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</si>
  <si>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</si>
  <si>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</si>
  <si>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</si>
  <si>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</si>
  <si>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</si>
  <si>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</si>
  <si>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</si>
  <si>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</si>
  <si>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</si>
  <si>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</si>
  <si>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</si>
  <si>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</si>
  <si>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</si>
  <si>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</si>
  <si>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</si>
  <si>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</si>
  <si>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</si>
  <si>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</si>
  <si>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</si>
  <si>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</si>
  <si>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</si>
  <si>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</si>
  <si>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</si>
  <si>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</si>
  <si>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</si>
  <si>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</si>
  <si>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</si>
  <si>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</si>
  <si>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</si>
  <si>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</si>
  <si>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</si>
  <si>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</si>
  <si>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</si>
  <si>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</si>
  <si>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</si>
  <si>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</si>
  <si>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</si>
  <si>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</si>
  <si>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</si>
  <si>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</si>
  <si>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</si>
  <si>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</si>
  <si>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</si>
  <si>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</si>
  <si>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</si>
  <si>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</si>
  <si>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</si>
  <si>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</si>
  <si>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</si>
  <si>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</si>
  <si>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</si>
  <si>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</si>
  <si>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</si>
  <si>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</si>
  <si>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</si>
  <si>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</si>
  <si>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</si>
  <si>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</si>
  <si>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</si>
  <si>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</si>
  <si>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</si>
  <si>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</si>
  <si>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</si>
  <si>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</si>
  <si>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</si>
  <si>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</si>
  <si>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</si>
  <si>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</si>
  <si>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</si>
  <si>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</si>
  <si>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</si>
  <si>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</si>
  <si>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</si>
  <si>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</si>
  <si>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</si>
  <si>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</si>
  <si>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</si>
  <si>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</si>
  <si>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</si>
  <si>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</si>
  <si>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</si>
  <si>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</si>
  <si>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</si>
  <si>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</si>
  <si>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</si>
  <si>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</si>
  <si>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</si>
  <si>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</si>
  <si>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</si>
  <si>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</si>
  <si>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</si>
  <si>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</si>
  <si>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</si>
  <si>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</si>
  <si>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</si>
  <si>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</si>
  <si>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</si>
  <si>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</si>
  <si>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</si>
  <si>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</si>
  <si>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</si>
  <si>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</si>
  <si>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</si>
  <si>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</si>
  <si>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</si>
  <si>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</si>
  <si>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</si>
  <si>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</si>
  <si>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</si>
  <si>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</si>
  <si>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</si>
  <si>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</si>
  <si>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</si>
  <si>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</si>
  <si>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</si>
  <si>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</si>
  <si>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</si>
  <si>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</si>
  <si>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</si>
  <si>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</si>
  <si>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</si>
  <si>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</si>
  <si>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</si>
  <si>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</si>
  <si>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</si>
  <si>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</si>
  <si>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</si>
  <si>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</si>
  <si>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</si>
  <si>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</si>
  <si>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</si>
  <si>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</si>
  <si>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</si>
  <si>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</si>
  <si>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</si>
  <si>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</si>
  <si>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</si>
  <si>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</si>
  <si>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</si>
  <si>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</si>
  <si>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</si>
  <si>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</si>
  <si>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</si>
  <si>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</si>
  <si>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</si>
  <si>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</si>
  <si>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</si>
  <si>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</si>
  <si>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</si>
  <si>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</si>
  <si>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</si>
  <si>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</si>
  <si>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</si>
  <si>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</si>
  <si>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</si>
  <si>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</si>
  <si>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</si>
  <si>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</si>
  <si>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</si>
  <si>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</si>
  <si>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</si>
  <si>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</si>
  <si>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</si>
  <si>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</si>
  <si>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</si>
  <si>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</si>
  <si>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</si>
  <si>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</si>
  <si>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</si>
  <si>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</si>
  <si>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</si>
  <si>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</si>
  <si>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</si>
  <si>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</si>
  <si>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</si>
  <si>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</si>
  <si>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</si>
  <si>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</si>
  <si>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</si>
  <si>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</si>
  <si>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</si>
  <si>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</si>
  <si>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</si>
  <si>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</si>
  <si>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</si>
  <si>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</si>
  <si>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</si>
  <si>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</si>
  <si>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</si>
  <si>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</si>
  <si>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</si>
  <si>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</si>
  <si>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</si>
  <si>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</si>
  <si>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</si>
  <si>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</si>
  <si>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</si>
  <si>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</si>
  <si>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</si>
  <si>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</si>
  <si>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</si>
  <si>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</si>
  <si>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</si>
  <si>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</si>
  <si>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</si>
  <si>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</si>
  <si>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</si>
  <si>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</si>
  <si>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</si>
  <si>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</si>
  <si>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</si>
  <si>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</si>
  <si>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</si>
  <si>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</si>
  <si>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</si>
  <si>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</si>
  <si>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</si>
  <si>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</si>
  <si>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</si>
  <si>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</si>
  <si>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</si>
  <si>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</si>
  <si>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</si>
  <si>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</si>
  <si>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</si>
  <si>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</si>
  <si>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</si>
  <si>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</si>
  <si>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</si>
  <si>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</si>
  <si>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</si>
  <si>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</si>
  <si>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</si>
  <si>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</si>
  <si>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</si>
  <si>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</si>
  <si>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</si>
  <si>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</si>
  <si>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</si>
  <si>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</si>
  <si>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</si>
  <si>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</si>
  <si>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</si>
  <si>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</si>
  <si>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</si>
  <si>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</si>
  <si>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</si>
  <si>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</si>
  <si>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</si>
  <si>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</si>
  <si>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</si>
  <si>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</si>
  <si>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</si>
  <si>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</si>
  <si>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</si>
  <si>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</si>
  <si>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</si>
  <si>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</si>
  <si>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</si>
  <si>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</si>
  <si>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</si>
  <si>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</si>
  <si>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</si>
  <si>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</si>
  <si>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</si>
  <si>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</si>
  <si>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</si>
  <si>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</si>
  <si>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</si>
  <si>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</si>
  <si>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</si>
  <si>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</si>
  <si>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</si>
  <si>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</si>
  <si>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</si>
  <si>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</si>
  <si>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</si>
  <si>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</si>
  <si>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</si>
  <si>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</si>
  <si>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</si>
  <si>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</si>
  <si>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</si>
  <si>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</si>
  <si>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</si>
  <si>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</si>
  <si>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</si>
  <si>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</si>
  <si>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</si>
  <si>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</si>
  <si>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</si>
  <si>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</si>
  <si>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</si>
  <si>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</si>
  <si>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</si>
  <si>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</si>
  <si>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</si>
  <si>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</si>
  <si>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</si>
  <si>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</si>
  <si>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</si>
  <si>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</si>
  <si>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</si>
  <si>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</si>
  <si>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</si>
  <si>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</si>
  <si>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</si>
  <si>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</si>
  <si>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</si>
  <si>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</si>
  <si>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</si>
  <si>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</si>
  <si>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</si>
  <si>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</si>
  <si>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</si>
  <si>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</si>
  <si>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</si>
  <si>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</si>
  <si>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</si>
  <si>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</si>
  <si>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</si>
  <si>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</si>
  <si>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</si>
  <si>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</si>
  <si>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</si>
  <si>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</si>
  <si>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</si>
  <si>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</si>
  <si>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</si>
  <si>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</si>
  <si>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</si>
  <si>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</si>
  <si>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</si>
  <si>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</si>
  <si>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</si>
  <si>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</si>
  <si>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</si>
  <si>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</si>
  <si>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</si>
  <si>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</si>
  <si>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</si>
  <si>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</si>
  <si>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</si>
  <si>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</si>
  <si>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</si>
  <si>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</si>
  <si>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</si>
  <si>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</si>
  <si>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</si>
  <si>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</si>
  <si>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</si>
  <si>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</si>
  <si>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</si>
  <si>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</si>
  <si>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</si>
  <si>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</si>
  <si>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</si>
  <si>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</si>
  <si>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</si>
  <si>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</si>
  <si>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</si>
  <si>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</si>
  <si>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</si>
  <si>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</si>
  <si>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</si>
  <si>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</si>
  <si>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</si>
  <si>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</si>
  <si>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</si>
  <si>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</si>
  <si>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</si>
  <si>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</si>
  <si>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</si>
  <si>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</si>
  <si>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</si>
  <si>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</si>
  <si>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</si>
  <si>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</si>
  <si>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</si>
  <si>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</si>
  <si>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</si>
  <si>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</si>
  <si>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</si>
  <si>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</si>
  <si>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</si>
  <si>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</si>
  <si>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</si>
  <si>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</si>
  <si>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</si>
  <si>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</si>
  <si>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</si>
  <si>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</si>
  <si>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</si>
  <si>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</si>
  <si>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</si>
  <si>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</si>
  <si>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</si>
  <si>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</si>
  <si>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</si>
  <si>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</si>
  <si>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</si>
  <si>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</si>
  <si>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</si>
  <si>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</si>
  <si>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</si>
  <si>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</si>
  <si>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</si>
  <si>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</si>
  <si>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</si>
  <si>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</si>
  <si>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</si>
  <si>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</si>
  <si>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</si>
  <si>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</si>
  <si>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</si>
  <si>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</si>
  <si>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</si>
  <si>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</si>
  <si>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</si>
  <si>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</si>
  <si>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</si>
  <si>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</si>
  <si>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</si>
  <si>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</si>
  <si>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</si>
  <si>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</si>
  <si>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</si>
  <si>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</si>
  <si>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</si>
  <si>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</si>
  <si>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</si>
  <si>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</si>
  <si>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</si>
  <si>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</si>
  <si>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</si>
  <si>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</si>
  <si>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</si>
  <si>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</si>
  <si>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</si>
  <si>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</si>
  <si>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</si>
  <si>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</si>
  <si>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</si>
  <si>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</si>
  <si>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</si>
  <si>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</si>
  <si>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</si>
  <si>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</si>
  <si>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</si>
  <si>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</si>
  <si>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</si>
  <si>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</si>
  <si>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</si>
  <si>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</si>
  <si>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</si>
  <si>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</si>
  <si>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</si>
  <si>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</si>
  <si>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</si>
  <si>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</si>
  <si>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</si>
  <si>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</si>
  <si>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</si>
  <si>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</si>
  <si>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</si>
  <si>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</si>
  <si>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</si>
  <si>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</si>
  <si>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</si>
  <si>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</si>
  <si>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</si>
  <si>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</si>
  <si>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</si>
  <si>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</si>
  <si>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</si>
  <si>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</si>
  <si>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</si>
  <si>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</si>
  <si>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</si>
  <si>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</si>
  <si>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</si>
  <si>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</si>
  <si>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</si>
  <si>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</si>
  <si>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</si>
  <si>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</si>
  <si>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</si>
  <si>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</si>
  <si>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</si>
  <si>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</si>
  <si>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</si>
  <si>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</si>
  <si>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</si>
  <si>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</si>
  <si>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</si>
  <si>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</si>
  <si>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</si>
  <si>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</si>
  <si>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</si>
  <si>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</si>
  <si>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</si>
  <si>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</si>
  <si>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</si>
  <si>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</si>
  <si>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</si>
  <si>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</si>
  <si>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</si>
  <si>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</si>
  <si>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</si>
  <si>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</si>
  <si>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</si>
  <si>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</si>
  <si>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</si>
  <si>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</si>
  <si>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</si>
  <si>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</si>
  <si>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</si>
  <si>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</si>
  <si>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</si>
  <si>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</si>
  <si>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</si>
  <si>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</si>
  <si>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</si>
  <si>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</si>
  <si>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</si>
  <si>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</si>
  <si>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</si>
  <si>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</si>
  <si>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</si>
  <si>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</si>
  <si>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</si>
  <si>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</si>
  <si>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</si>
  <si>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</si>
  <si>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</si>
  <si>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</si>
  <si>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</si>
  <si>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</si>
  <si>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</si>
  <si>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</si>
  <si>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</si>
  <si>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</si>
  <si>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</si>
  <si>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</si>
  <si>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</si>
  <si>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</si>
  <si>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</si>
  <si>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</si>
  <si>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</si>
  <si>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</si>
  <si>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</si>
  <si>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</si>
  <si>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</si>
  <si>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</si>
  <si>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</si>
  <si>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</si>
  <si>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</si>
  <si>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</si>
  <si>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</si>
  <si>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</si>
  <si>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</si>
  <si>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</si>
  <si>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</si>
  <si>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</si>
  <si>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</si>
  <si>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</si>
  <si>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</si>
  <si>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</si>
  <si>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</si>
  <si>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</si>
  <si>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</si>
  <si>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</si>
  <si>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</si>
  <si>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</si>
  <si>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</si>
  <si>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</si>
  <si>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</si>
  <si>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</si>
  <si>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</si>
  <si>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</si>
  <si>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</si>
  <si>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</si>
  <si>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</si>
  <si>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</si>
  <si>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</si>
  <si>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</si>
  <si>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</si>
  <si>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</si>
  <si>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</si>
  <si>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</si>
  <si>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</si>
  <si>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</si>
  <si>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</si>
  <si>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</si>
  <si>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</si>
  <si>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</si>
  <si>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</si>
  <si>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</si>
  <si>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</si>
  <si>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</si>
  <si>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</si>
  <si>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</si>
  <si>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</si>
  <si>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</si>
  <si>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</si>
  <si>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</si>
  <si>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</si>
  <si>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</si>
  <si>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</si>
  <si>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</si>
  <si>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</si>
  <si>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</si>
  <si>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</si>
  <si>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</si>
  <si>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</si>
  <si>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</si>
  <si>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</si>
  <si>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</si>
  <si>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</si>
  <si>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</si>
  <si>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</si>
  <si>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</si>
  <si>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</si>
  <si>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</si>
  <si>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</si>
  <si>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</si>
  <si>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</si>
  <si>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</si>
  <si>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</si>
  <si>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</si>
  <si>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</si>
  <si>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</si>
  <si>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</si>
  <si>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</si>
  <si>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</si>
  <si>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</si>
  <si>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</si>
  <si>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</si>
  <si>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</si>
  <si>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</si>
  <si>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</si>
  <si>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</si>
  <si>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</si>
  <si>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</si>
  <si>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</si>
  <si>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</si>
  <si>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</si>
  <si>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</si>
  <si>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</si>
  <si>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</si>
  <si>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</si>
  <si>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</si>
  <si>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</si>
  <si>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</si>
  <si>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</si>
  <si>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</si>
  <si>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</si>
  <si>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</si>
  <si>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</si>
  <si>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</si>
  <si>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</si>
  <si>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</si>
  <si>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</si>
  <si>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</si>
  <si>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</si>
  <si>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</si>
  <si>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</si>
  <si>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</si>
  <si>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</si>
  <si>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</si>
  <si>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</si>
  <si>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</si>
  <si>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</si>
  <si>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</si>
  <si>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</si>
  <si>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</si>
  <si>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</si>
  <si>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</si>
  <si>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</si>
  <si>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</si>
  <si>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</si>
  <si>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</si>
  <si>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</si>
  <si>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</si>
  <si>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</si>
  <si>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</si>
  <si>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</si>
  <si>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</si>
  <si>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</si>
  <si>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</si>
  <si>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</si>
  <si>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</si>
  <si>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</si>
  <si>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</si>
  <si>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</si>
  <si>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</si>
  <si>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</si>
  <si>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</si>
  <si>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</si>
  <si>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</si>
  <si>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</si>
  <si>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</si>
  <si>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</si>
  <si>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</si>
  <si>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</si>
  <si>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</si>
  <si>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</si>
  <si>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</si>
  <si>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</si>
  <si>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</si>
  <si>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</si>
  <si>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</si>
  <si>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</si>
  <si>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</si>
  <si>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</si>
  <si>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</si>
  <si>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</si>
  <si>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</si>
  <si>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</si>
  <si>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</si>
  <si>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</si>
  <si>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</si>
  <si>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</si>
  <si>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</si>
  <si>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</si>
  <si>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</si>
  <si>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</si>
  <si>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</si>
  <si>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</si>
  <si>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</si>
  <si>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</si>
  <si>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</si>
  <si>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</si>
  <si>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</si>
  <si>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</si>
  <si>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</si>
  <si>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</si>
  <si>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</si>
  <si>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</si>
  <si>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</si>
  <si>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</si>
  <si>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</si>
  <si>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</si>
  <si>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</si>
  <si>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</si>
  <si>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</si>
  <si>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</si>
  <si>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</si>
  <si>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</si>
  <si>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</si>
  <si>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</si>
  <si>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</si>
  <si>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</si>
  <si>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</si>
  <si>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</si>
  <si>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</si>
  <si>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</si>
  <si>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</si>
  <si>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</si>
  <si>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</si>
  <si>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</si>
  <si>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</si>
  <si>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</si>
  <si>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</si>
  <si>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</si>
  <si>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</si>
  <si>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</si>
  <si>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</si>
  <si>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</si>
  <si>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</si>
  <si>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</si>
  <si>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</si>
  <si>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</si>
  <si>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</si>
  <si>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</si>
  <si>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</si>
  <si>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</si>
  <si>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</si>
  <si>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</si>
  <si>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</si>
  <si>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</si>
  <si>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</si>
  <si>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</si>
  <si>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</si>
  <si>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</si>
  <si>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</si>
  <si>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</si>
  <si>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</si>
  <si>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</si>
  <si>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</si>
  <si>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</si>
  <si>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</si>
  <si>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</si>
  <si>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</si>
  <si>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</si>
  <si>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</si>
  <si>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</si>
  <si>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</si>
  <si>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</si>
  <si>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</si>
  <si>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</si>
  <si>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</si>
  <si>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</si>
  <si>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</si>
  <si>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</si>
  <si>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</si>
  <si>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</si>
  <si>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</si>
  <si>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</si>
  <si>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</si>
  <si>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</si>
  <si>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</si>
  <si>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</si>
  <si>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</si>
  <si>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</si>
  <si>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</si>
  <si>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</si>
  <si>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</si>
  <si>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</si>
  <si>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</si>
  <si>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</si>
  <si>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</si>
  <si>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</si>
  <si>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</si>
  <si>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</si>
  <si>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</si>
  <si>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</si>
  <si>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</si>
  <si>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</si>
  <si>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</si>
  <si>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</si>
  <si>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</si>
  <si>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</si>
  <si>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</si>
  <si>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</si>
  <si>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</si>
  <si>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</si>
  <si>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</si>
  <si>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</si>
  <si>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</si>
  <si>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</si>
  <si>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</si>
  <si>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</si>
  <si>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</si>
  <si>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</si>
  <si>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</si>
  <si>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</si>
  <si>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</si>
  <si>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</si>
  <si>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</si>
  <si>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</si>
  <si>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</si>
  <si>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</si>
  <si>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</si>
  <si>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</si>
  <si>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</si>
  <si>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</si>
  <si>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</si>
  <si>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</si>
  <si>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</si>
  <si>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</si>
  <si>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</si>
  <si>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</si>
  <si>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</si>
  <si>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</si>
  <si>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</si>
  <si>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</si>
  <si>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</si>
  <si>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</si>
  <si>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</si>
  <si>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</si>
  <si>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</si>
  <si>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</si>
  <si>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</si>
  <si>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</si>
  <si>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</si>
  <si>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</si>
  <si>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</si>
  <si>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</si>
  <si>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</si>
  <si>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</si>
  <si>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</si>
  <si>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</si>
  <si>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</si>
  <si>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</si>
  <si>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</si>
  <si>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</si>
  <si>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</si>
  <si>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</si>
  <si>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</si>
  <si>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</si>
  <si>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</si>
  <si>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</si>
  <si>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</si>
  <si>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</si>
  <si>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</si>
  <si>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</si>
  <si>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</si>
  <si>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</si>
  <si>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</si>
  <si>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</si>
  <si>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</si>
  <si>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</si>
  <si>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</si>
  <si>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</si>
  <si>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</si>
  <si>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</si>
  <si>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</si>
  <si>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</si>
  <si>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</si>
  <si>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</si>
  <si>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</si>
  <si>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</si>
  <si>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</si>
  <si>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</si>
  <si>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</si>
  <si>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</si>
  <si>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</si>
  <si>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</si>
  <si>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</si>
  <si>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</si>
  <si>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</si>
  <si>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</si>
  <si>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</si>
  <si>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</si>
  <si>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</si>
  <si>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</si>
  <si>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</si>
  <si>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</si>
  <si>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</si>
  <si>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</si>
  <si>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</si>
  <si>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</si>
  <si>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</si>
  <si>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</si>
  <si>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</si>
  <si>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</si>
  <si>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</si>
  <si>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</si>
  <si>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</si>
  <si>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</si>
  <si>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</si>
  <si>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</si>
  <si>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</si>
  <si>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</si>
  <si>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</si>
  <si>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</si>
  <si>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</si>
  <si>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</si>
  <si>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</si>
  <si>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</si>
  <si>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</si>
  <si>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</si>
  <si>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</si>
  <si>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</si>
  <si>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</si>
  <si>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</si>
  <si>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</si>
  <si>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</si>
  <si>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</si>
  <si>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</si>
  <si>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</si>
  <si>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</si>
  <si>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</si>
  <si>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</si>
  <si>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</si>
  <si>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</si>
  <si>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</si>
  <si>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</si>
  <si>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</si>
  <si>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</si>
  <si>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</si>
  <si>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</si>
  <si>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</si>
  <si>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</si>
  <si>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</si>
  <si>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</si>
  <si>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</si>
  <si>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</si>
  <si>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</si>
  <si>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</si>
  <si>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</si>
  <si>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</si>
  <si>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</si>
  <si>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</si>
  <si>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</si>
  <si>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</si>
  <si>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</si>
  <si>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</si>
  <si>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</si>
  <si>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</si>
  <si>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</si>
  <si>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</si>
  <si>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</si>
  <si>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</si>
  <si>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</si>
  <si>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</si>
  <si>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</si>
  <si>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</si>
  <si>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</si>
  <si>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</si>
  <si>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</si>
  <si>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</si>
  <si>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</si>
  <si>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</si>
  <si>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</si>
  <si>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</si>
  <si>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</si>
  <si>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</si>
  <si>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</si>
  <si>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</si>
  <si>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</si>
  <si>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</si>
  <si>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</si>
  <si>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</si>
  <si>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</si>
  <si>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</si>
  <si>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</si>
  <si>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</si>
  <si>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</si>
  <si>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</si>
  <si>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</si>
  <si>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</si>
  <si>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</si>
  <si>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</si>
  <si>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</si>
  <si>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</si>
  <si>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</si>
  <si>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</si>
  <si>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</si>
  <si>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</si>
  <si>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</si>
  <si>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</si>
  <si>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</si>
  <si>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</si>
  <si>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</si>
  <si>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</si>
  <si>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</si>
  <si>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</si>
  <si>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</si>
  <si>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</si>
  <si>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</si>
  <si>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</si>
  <si>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</si>
  <si>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</si>
  <si>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</si>
  <si>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</si>
  <si>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</si>
  <si>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</si>
  <si>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</si>
  <si>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</si>
  <si>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</si>
  <si>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</si>
  <si>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</si>
  <si>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</si>
  <si>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</si>
  <si>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</si>
  <si>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</si>
  <si>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</si>
  <si>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</si>
  <si>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</si>
  <si>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</si>
  <si>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</si>
  <si>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</si>
  <si>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</si>
  <si>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</si>
  <si>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</si>
  <si>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</si>
  <si>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</si>
  <si>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</si>
  <si>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</si>
  <si>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</si>
  <si>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</si>
  <si>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</si>
  <si>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</si>
  <si>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</si>
  <si>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</si>
  <si>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</si>
  <si>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</si>
  <si>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</si>
  <si>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</si>
  <si>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</si>
  <si>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</si>
  <si>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</si>
  <si>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</si>
  <si>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</si>
  <si>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</si>
  <si>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</si>
  <si>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</si>
  <si>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</si>
  <si>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</si>
  <si>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</si>
  <si>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</si>
  <si>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</si>
  <si>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</si>
  <si>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</si>
  <si>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</si>
  <si>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</si>
  <si>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</si>
  <si>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</si>
  <si>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</si>
  <si>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</si>
  <si>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</si>
  <si>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</si>
  <si>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</si>
  <si>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</si>
  <si>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</si>
  <si>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</si>
  <si>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</si>
  <si>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</si>
  <si>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</si>
  <si>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</si>
  <si>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</si>
  <si>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</si>
  <si>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</si>
  <si>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</si>
  <si>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</si>
  <si>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</si>
  <si>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</si>
  <si>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</si>
  <si>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</si>
  <si>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</si>
  <si>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</si>
  <si>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</si>
  <si>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</si>
  <si>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</si>
  <si>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</si>
  <si>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</si>
  <si>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</si>
  <si>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</si>
  <si>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</si>
  <si>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</si>
  <si>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</si>
  <si>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</si>
  <si>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</si>
  <si>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</si>
  <si>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</si>
  <si>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</si>
  <si>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</si>
  <si>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</si>
  <si>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</si>
  <si>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</si>
  <si>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</si>
  <si>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</si>
  <si>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</si>
  <si>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</si>
  <si>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</si>
  <si>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</si>
  <si>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</si>
  <si>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</si>
  <si>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</si>
  <si>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</si>
  <si>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</si>
  <si>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</si>
  <si>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</si>
  <si>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</si>
  <si>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</si>
  <si>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</si>
  <si>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</si>
  <si>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</si>
  <si>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</si>
  <si>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</si>
  <si>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</si>
  <si>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</si>
  <si>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</si>
  <si>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</si>
  <si>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</si>
  <si>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</si>
  <si>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</si>
  <si>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</si>
  <si>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</si>
  <si>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</si>
  <si>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</si>
  <si>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</si>
  <si>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</si>
  <si>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</si>
  <si>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</si>
  <si>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</si>
  <si>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</si>
  <si>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</si>
  <si>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</si>
  <si>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</si>
  <si>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</si>
  <si>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</si>
  <si>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</si>
  <si>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</si>
  <si>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</si>
  <si>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</si>
  <si>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</si>
  <si>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</si>
  <si>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</si>
  <si>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</si>
  <si>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</si>
  <si>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</si>
  <si>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</si>
  <si>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</si>
  <si>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</si>
  <si>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</si>
  <si>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</si>
  <si>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</si>
  <si>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</si>
  <si>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</si>
  <si>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</si>
  <si>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</si>
  <si>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</si>
  <si>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</si>
  <si>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</si>
  <si>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</si>
  <si>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</si>
  <si>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</si>
  <si>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</si>
  <si>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</si>
  <si>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</si>
  <si>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</si>
  <si>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</si>
  <si>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</si>
  <si>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</si>
  <si>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</si>
  <si>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</si>
  <si>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</si>
  <si>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</si>
  <si>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</si>
  <si>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</si>
  <si>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</si>
  <si>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</si>
  <si>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</si>
  <si>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</si>
  <si>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</si>
  <si>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</si>
  <si>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</si>
  <si>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</si>
  <si>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</si>
  <si>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</si>
  <si>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</si>
  <si>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</si>
  <si>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</si>
  <si>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</si>
  <si>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</si>
  <si>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</si>
  <si>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</si>
  <si>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</si>
  <si>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</si>
  <si>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</si>
  <si>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</si>
  <si>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</si>
  <si>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</si>
  <si>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</si>
  <si>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</si>
  <si>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</si>
  <si>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</si>
  <si>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</si>
  <si>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</si>
  <si>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</si>
  <si>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</si>
  <si>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</si>
  <si>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</si>
  <si>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</si>
  <si>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</si>
  <si>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</si>
  <si>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</si>
  <si>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</si>
  <si>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</si>
  <si>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</si>
  <si>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</si>
  <si>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</si>
  <si>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</si>
  <si>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</si>
  <si>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</si>
  <si>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</si>
  <si>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</si>
  <si>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</si>
  <si>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</si>
  <si>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</si>
  <si>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</si>
  <si>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</si>
  <si>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</si>
  <si>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</si>
  <si>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</si>
  <si>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</si>
  <si>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</si>
  <si>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</si>
  <si>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</si>
  <si>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</si>
  <si>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</si>
  <si>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</si>
  <si>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</si>
  <si>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</si>
  <si>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</si>
  <si>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</si>
  <si>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</si>
  <si>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</si>
  <si>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</si>
  <si>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</si>
  <si>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</si>
  <si>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</si>
  <si>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</si>
  <si>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</si>
  <si>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</si>
  <si>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</si>
  <si>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</si>
  <si>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</si>
  <si>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</si>
  <si>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</si>
  <si>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</si>
  <si>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</si>
  <si>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</si>
  <si>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</si>
  <si>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</si>
  <si>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</si>
  <si>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</si>
  <si>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</si>
  <si>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</si>
  <si>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</si>
  <si>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</si>
  <si>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</si>
  <si>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</si>
  <si>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</si>
  <si>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</si>
  <si>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</si>
  <si>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</si>
  <si>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</si>
  <si>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</si>
  <si>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</si>
  <si>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</si>
  <si>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</si>
  <si>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</si>
  <si>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</si>
  <si>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</si>
  <si>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</si>
  <si>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</si>
  <si>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</si>
  <si>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</si>
  <si>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</si>
  <si>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</si>
  <si>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</si>
  <si>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</si>
  <si>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</si>
  <si>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</si>
  <si>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</si>
  <si>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</si>
  <si>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</si>
  <si>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</si>
  <si>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</si>
  <si>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</si>
  <si>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</si>
  <si>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</si>
  <si>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</si>
  <si>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</si>
  <si>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</si>
  <si>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</si>
  <si>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</si>
  <si>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</si>
  <si>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</si>
  <si>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</si>
  <si>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</si>
  <si>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</si>
  <si>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</si>
  <si>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</si>
  <si>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</si>
  <si>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</si>
  <si>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</si>
  <si>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</si>
  <si>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</si>
  <si>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</si>
  <si>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</si>
  <si>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</si>
  <si>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</si>
  <si>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</si>
  <si>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</si>
  <si>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</si>
  <si>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</si>
  <si>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</si>
  <si>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</si>
  <si>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</si>
  <si>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</si>
  <si>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</si>
  <si>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</si>
  <si>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</si>
  <si>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</si>
  <si>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</si>
  <si>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</si>
  <si>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</si>
  <si>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</si>
  <si>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</si>
  <si>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</si>
  <si>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</si>
  <si>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</si>
  <si>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</si>
  <si>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</si>
  <si>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</si>
  <si>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</si>
  <si>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</si>
  <si>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</si>
  <si>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</si>
  <si>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</si>
  <si>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</si>
  <si>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</si>
  <si>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</si>
  <si>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</si>
  <si>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</si>
  <si>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</si>
  <si>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</si>
  <si>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</si>
  <si>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</si>
  <si>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</si>
  <si>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</si>
  <si>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</si>
  <si>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</si>
  <si>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</si>
  <si>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</si>
  <si>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</si>
  <si>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</si>
  <si>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</si>
  <si>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</si>
  <si>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</si>
  <si>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</si>
  <si>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</si>
  <si>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</si>
  <si>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</si>
  <si>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</si>
  <si>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</si>
  <si>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</si>
  <si>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</si>
  <si>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</si>
  <si>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</si>
  <si>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</si>
  <si>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</si>
  <si>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</si>
  <si>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</si>
  <si>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</si>
  <si>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</si>
  <si>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</si>
  <si>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</si>
  <si>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</si>
  <si>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</si>
  <si>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</si>
  <si>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</si>
  <si>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</si>
  <si>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</si>
  <si>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</si>
  <si>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</si>
  <si>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</si>
  <si>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</si>
  <si>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</si>
  <si>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</si>
  <si>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</si>
  <si>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</si>
  <si>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</si>
  <si>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</si>
  <si>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</si>
  <si>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</si>
  <si>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</si>
  <si>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</si>
  <si>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</si>
  <si>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</si>
  <si>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</si>
  <si>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</si>
  <si>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</si>
  <si>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</si>
  <si>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</si>
  <si>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</si>
  <si>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</si>
  <si>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</si>
  <si>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</si>
  <si>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</si>
  <si>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</si>
  <si>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</si>
  <si>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</si>
  <si>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</si>
  <si>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</si>
  <si>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</si>
  <si>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</si>
  <si>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</si>
  <si>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</si>
  <si>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</si>
  <si>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</si>
  <si>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</si>
  <si>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</si>
  <si>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</si>
  <si>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</si>
  <si>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</si>
  <si>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</si>
  <si>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</si>
  <si>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</si>
  <si>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</si>
  <si>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</si>
  <si>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</si>
  <si>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</si>
  <si>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</si>
  <si>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</si>
  <si>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</si>
  <si>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</si>
  <si>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</si>
  <si>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</si>
  <si>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</si>
  <si>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</si>
  <si>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</si>
  <si>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</si>
  <si>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</si>
  <si>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</si>
  <si>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</si>
  <si>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</si>
  <si>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</si>
  <si>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</si>
  <si>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</si>
  <si>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</si>
  <si>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</si>
  <si>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</si>
  <si>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</si>
  <si>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</si>
  <si>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</si>
  <si>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</si>
  <si>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</si>
  <si>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</si>
  <si>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</si>
  <si>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</si>
  <si>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</si>
  <si>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</si>
  <si>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</si>
  <si>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</si>
  <si>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</si>
  <si>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</si>
  <si>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</si>
  <si>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</si>
  <si>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</si>
  <si>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</si>
  <si>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</si>
  <si>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</si>
  <si>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</si>
  <si>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</si>
  <si>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</si>
  <si>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</si>
  <si>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</si>
  <si>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</si>
  <si>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</si>
  <si>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</si>
  <si>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</si>
  <si>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</si>
  <si>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</si>
  <si>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</si>
  <si>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</si>
  <si>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</si>
  <si>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</si>
  <si>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</si>
  <si>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</si>
  <si>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</si>
  <si>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</si>
  <si>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</si>
  <si>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</si>
  <si>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</si>
  <si>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</si>
  <si>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</si>
  <si>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</si>
  <si>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</si>
  <si>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</si>
  <si>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</si>
  <si>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</si>
  <si>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</si>
  <si>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</si>
  <si>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</si>
  <si>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</si>
  <si>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</si>
  <si>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</si>
  <si>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</si>
  <si>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</si>
  <si>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</si>
  <si>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</si>
  <si>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</si>
  <si>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</si>
  <si>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</si>
  <si>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</si>
  <si>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</si>
  <si>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</si>
  <si>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</si>
  <si>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</si>
  <si>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</si>
  <si>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</si>
  <si>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</si>
  <si>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</si>
  <si>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</si>
  <si>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</si>
  <si>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</si>
  <si>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</si>
  <si>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</si>
  <si>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</si>
  <si>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</si>
  <si>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</si>
  <si>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</si>
  <si>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</si>
  <si>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</si>
  <si>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</si>
  <si>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</si>
  <si>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</si>
  <si>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</si>
  <si>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</si>
  <si>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</si>
  <si>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</si>
  <si>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</si>
  <si>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</si>
  <si>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</si>
  <si>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</si>
  <si>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</si>
  <si>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</si>
  <si>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</si>
  <si>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</si>
  <si>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</si>
  <si>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</si>
  <si>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</si>
  <si>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</si>
  <si>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</si>
  <si>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</si>
  <si>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</si>
  <si>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</si>
  <si>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</si>
  <si>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</si>
  <si>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</si>
  <si>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</si>
  <si>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</si>
  <si>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</si>
  <si>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</si>
  <si>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</si>
  <si>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</si>
  <si>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</si>
  <si>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</si>
  <si>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</si>
  <si>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</si>
  <si>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</si>
  <si>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</si>
  <si>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</si>
  <si>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</si>
  <si>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</si>
  <si>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</si>
  <si>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</si>
  <si>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</si>
  <si>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</si>
  <si>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</si>
  <si>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</si>
  <si>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</si>
  <si>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</si>
  <si>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</si>
  <si>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</si>
  <si>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</si>
  <si>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</si>
  <si>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</si>
  <si>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</si>
  <si>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</si>
  <si>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</si>
  <si>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</si>
  <si>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</si>
  <si>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</si>
  <si>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</si>
  <si>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</si>
  <si>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</si>
  <si>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</si>
  <si>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</si>
  <si>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</si>
  <si>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</si>
  <si>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</si>
  <si>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</si>
  <si>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</si>
  <si>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</si>
  <si>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</si>
  <si>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</si>
  <si>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</si>
  <si>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</si>
  <si>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</si>
  <si>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</si>
  <si>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</si>
  <si>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</si>
  <si>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</si>
  <si>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</si>
  <si>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</si>
  <si>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</si>
  <si>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</si>
  <si>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</si>
  <si>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</si>
  <si>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</si>
  <si>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</si>
  <si>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</si>
  <si>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</si>
  <si>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</si>
  <si>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</si>
  <si>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</si>
  <si>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</si>
  <si>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</si>
  <si>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</si>
  <si>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</si>
  <si>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</si>
  <si>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</si>
  <si>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</si>
  <si>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</si>
  <si>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</si>
  <si>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</si>
  <si>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</si>
  <si>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</si>
  <si>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</si>
  <si>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</si>
  <si>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</si>
  <si>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</si>
  <si>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</si>
  <si>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</si>
  <si>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</si>
  <si>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</si>
  <si>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</si>
  <si>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</si>
  <si>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</si>
  <si>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</si>
  <si>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</si>
  <si>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</si>
  <si>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</si>
  <si>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</si>
  <si>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</si>
  <si>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</si>
  <si>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</si>
  <si>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</si>
  <si>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</si>
  <si>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</si>
  <si>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</si>
  <si>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</si>
  <si>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</si>
  <si>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</si>
  <si>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</si>
  <si>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</si>
  <si>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</si>
  <si>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</si>
  <si>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</si>
  <si>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</si>
  <si>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</si>
  <si>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</si>
  <si>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</si>
  <si>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</si>
  <si>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</si>
  <si>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</si>
  <si>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</si>
  <si>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</si>
  <si>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</si>
  <si>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</si>
  <si>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</si>
  <si>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</si>
  <si>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</si>
  <si>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</si>
  <si>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</si>
  <si>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</si>
  <si>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</si>
  <si>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</si>
  <si>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</si>
  <si>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</si>
  <si>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</si>
  <si>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</si>
  <si>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</si>
  <si>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</si>
  <si>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</si>
  <si>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</si>
  <si>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</si>
  <si>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</si>
  <si>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</si>
  <si>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</si>
  <si>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</si>
  <si>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</si>
  <si>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</si>
  <si>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</si>
  <si>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</si>
  <si>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</si>
  <si>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</si>
  <si>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</si>
  <si>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</si>
  <si>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</si>
  <si>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</si>
  <si>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</si>
  <si>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</si>
  <si>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</si>
  <si>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</si>
  <si>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</si>
  <si>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</si>
  <si>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</si>
  <si>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</si>
  <si>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</si>
  <si>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</si>
  <si>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</si>
  <si>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</si>
  <si>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</si>
  <si>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</si>
  <si>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</si>
  <si>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</si>
  <si>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</si>
  <si>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</si>
  <si>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</si>
  <si>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</si>
  <si>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</si>
  <si>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</si>
  <si>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</si>
  <si>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</si>
  <si>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</si>
  <si>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</si>
  <si>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</si>
  <si>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</si>
  <si>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</si>
  <si>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</si>
  <si>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</si>
  <si>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</si>
  <si>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</si>
  <si>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</si>
  <si>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</si>
  <si>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</si>
  <si>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</si>
  <si>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</si>
  <si>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</si>
  <si>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</si>
  <si>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</si>
  <si>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</si>
  <si>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</si>
  <si>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</si>
  <si>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</si>
  <si>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</si>
  <si>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</si>
  <si>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</si>
  <si>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</si>
  <si>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</si>
  <si>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</si>
  <si>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</si>
  <si>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</si>
  <si>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</si>
  <si>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</si>
  <si>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</si>
  <si>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</si>
  <si>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</si>
  <si>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</si>
  <si>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</si>
  <si>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</si>
  <si>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</si>
  <si>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</si>
  <si>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</si>
  <si>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</si>
  <si>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</si>
  <si>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</si>
  <si>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</si>
  <si>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</si>
  <si>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</si>
  <si>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</si>
  <si>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</si>
  <si>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</si>
  <si>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</si>
  <si>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</si>
  <si>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</si>
  <si>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</si>
  <si>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</si>
  <si>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</si>
  <si>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</si>
  <si>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</si>
  <si>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</si>
  <si>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</si>
  <si>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</si>
  <si>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</si>
  <si>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</si>
  <si>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</si>
  <si>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</si>
  <si>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</si>
  <si>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</si>
  <si>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</si>
  <si>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</si>
  <si>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</si>
  <si>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</si>
  <si>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</si>
  <si>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</si>
  <si>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</si>
  <si>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</si>
  <si>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</si>
  <si>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</si>
  <si>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</si>
  <si>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</si>
  <si>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</si>
  <si>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</si>
  <si>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</si>
  <si>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</si>
  <si>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</si>
  <si>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</si>
  <si>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</si>
  <si>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</si>
  <si>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</si>
  <si>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</si>
  <si>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</si>
  <si>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</si>
  <si>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</si>
  <si>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</si>
  <si>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</si>
  <si>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</si>
  <si>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</si>
  <si>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</si>
  <si>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</si>
  <si>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</si>
  <si>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</si>
  <si>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</si>
  <si>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</si>
  <si>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</si>
  <si>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</si>
  <si>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</si>
  <si>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</si>
  <si>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</si>
  <si>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</si>
  <si>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</si>
  <si>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</si>
  <si>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</si>
  <si>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</si>
  <si>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</si>
  <si>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</si>
  <si>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</si>
  <si>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</si>
  <si>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</si>
  <si>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</si>
  <si>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</si>
  <si>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</si>
  <si>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</si>
  <si>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</si>
  <si>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</si>
  <si>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</si>
  <si>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</si>
  <si>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</si>
  <si>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</si>
  <si>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</si>
  <si>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</si>
  <si>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</si>
  <si>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</si>
  <si>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</si>
  <si>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</si>
  <si>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</si>
  <si>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</si>
  <si>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</si>
  <si>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</si>
  <si>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</si>
  <si>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</si>
  <si>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</si>
  <si>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</si>
  <si>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</si>
  <si>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</si>
  <si>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</si>
  <si>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</si>
  <si>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</si>
  <si>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</si>
  <si>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</si>
  <si>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</si>
  <si>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</si>
  <si>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</si>
  <si>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</si>
  <si>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</si>
  <si>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</si>
  <si>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</si>
  <si>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</si>
  <si>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</si>
  <si>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</si>
  <si>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</si>
  <si>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</si>
  <si>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</si>
  <si>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</si>
  <si>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</si>
  <si>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</si>
  <si>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</si>
  <si>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</si>
  <si>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</si>
  <si>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</si>
  <si>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</si>
  <si>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</si>
  <si>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</si>
  <si>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</si>
  <si>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</si>
  <si>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</si>
  <si>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</si>
  <si>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</si>
  <si>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</si>
  <si>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</si>
  <si>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</si>
  <si>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</si>
  <si>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</si>
  <si>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</si>
  <si>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</si>
  <si>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</si>
  <si>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</si>
  <si>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</si>
  <si>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</si>
  <si>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</si>
  <si>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</si>
  <si>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</si>
  <si>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</si>
  <si>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</si>
  <si>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</si>
  <si>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</si>
  <si>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</si>
  <si>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</si>
  <si>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</si>
  <si>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</si>
  <si>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</si>
  <si>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</si>
  <si>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</si>
  <si>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</si>
  <si>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</si>
  <si>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</si>
  <si>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</si>
  <si>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</si>
  <si>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</si>
  <si>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</si>
  <si>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</si>
  <si>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</si>
  <si>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</si>
  <si>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</si>
  <si>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</si>
  <si>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</si>
  <si>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</si>
  <si>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</si>
  <si>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</si>
  <si>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</si>
  <si>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</si>
  <si>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</si>
  <si>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</si>
  <si>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</si>
  <si>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</si>
  <si>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</si>
  <si>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</si>
  <si>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</si>
  <si>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</si>
  <si>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</si>
  <si>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</si>
  <si>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</si>
  <si>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</si>
  <si>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</si>
  <si>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</si>
  <si>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</si>
  <si>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</si>
  <si>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</si>
  <si>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</si>
  <si>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</si>
  <si>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</si>
  <si>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</si>
  <si>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</si>
  <si>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</si>
  <si>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</si>
  <si>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</si>
  <si>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</si>
  <si>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</si>
  <si>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</si>
  <si>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</si>
  <si>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</si>
  <si>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</si>
  <si>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</si>
  <si>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</si>
  <si>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</si>
  <si>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</si>
  <si>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</si>
  <si>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</si>
  <si>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</si>
  <si>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</si>
  <si>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</si>
  <si>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</si>
  <si>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</si>
  <si>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</si>
  <si>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</si>
  <si>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</si>
  <si>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</si>
  <si>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</si>
  <si>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</si>
  <si>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</si>
  <si>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</si>
  <si>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</si>
  <si>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</si>
  <si>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</si>
  <si>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</si>
  <si>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</si>
  <si>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</si>
  <si>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</si>
  <si>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</si>
  <si>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</si>
  <si>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</si>
  <si>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</si>
  <si>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</si>
  <si>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</si>
  <si>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</si>
  <si>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</si>
  <si>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</si>
  <si>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</si>
  <si>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</si>
  <si>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</si>
  <si>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</si>
  <si>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</si>
  <si>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</si>
  <si>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</si>
  <si>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</si>
  <si>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</si>
  <si>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</si>
  <si>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</si>
  <si>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</si>
  <si>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</si>
  <si>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</si>
  <si>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</si>
  <si>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</si>
  <si>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</si>
  <si>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</si>
  <si>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</si>
  <si>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</si>
  <si>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</si>
  <si>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</si>
  <si>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</si>
  <si>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</si>
  <si>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</si>
  <si>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</si>
  <si>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</si>
  <si>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</si>
  <si>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</si>
  <si>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</si>
  <si>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</si>
  <si>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</si>
  <si>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</si>
  <si>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</si>
  <si>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</si>
  <si>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</si>
  <si>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</si>
  <si>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</si>
  <si>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</si>
  <si>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</si>
  <si>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</si>
  <si>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</si>
  <si>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</si>
  <si>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</si>
  <si>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</si>
  <si>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</si>
  <si>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</si>
  <si>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</si>
  <si>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</si>
  <si>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</si>
  <si>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</si>
  <si>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</si>
  <si>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</si>
  <si>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</si>
  <si>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</si>
  <si>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</si>
  <si>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</si>
  <si>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</si>
  <si>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</si>
  <si>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</si>
  <si>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</si>
  <si>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</si>
  <si>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</si>
  <si>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</si>
  <si>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</si>
  <si>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</si>
  <si>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</si>
  <si>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</si>
  <si>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</si>
  <si>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</si>
  <si>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</si>
  <si>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</si>
  <si>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</si>
  <si>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</si>
  <si>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</si>
  <si>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</si>
  <si>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</si>
  <si>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</si>
  <si>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</si>
  <si>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</si>
  <si>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</si>
  <si>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</si>
  <si>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</si>
  <si>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</si>
  <si>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</si>
  <si>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</si>
  <si>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</si>
  <si>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</si>
  <si>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</si>
  <si>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</si>
  <si>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</si>
  <si>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</si>
  <si>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</si>
  <si>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</si>
  <si>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</si>
  <si>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</si>
  <si>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</si>
  <si>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</si>
  <si>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</si>
  <si>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</si>
  <si>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</si>
  <si>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</si>
  <si>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</si>
  <si>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</si>
  <si>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</si>
  <si>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</si>
  <si>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</si>
  <si>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</si>
  <si>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</si>
  <si>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</si>
  <si>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</si>
  <si>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</si>
  <si>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</si>
  <si>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</si>
  <si>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</si>
  <si>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</si>
  <si>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</si>
  <si>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</si>
  <si>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</si>
  <si>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</si>
  <si>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</si>
  <si>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</si>
  <si>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</si>
  <si>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</si>
  <si>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</si>
  <si>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</si>
  <si>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</si>
  <si>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</si>
  <si>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</si>
  <si>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</si>
  <si>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</si>
  <si>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</si>
  <si>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</si>
  <si>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</si>
  <si>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</si>
  <si>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</si>
  <si>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</si>
  <si>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</si>
  <si>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</si>
  <si>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</si>
  <si>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</si>
  <si>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</si>
  <si>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</si>
  <si>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</si>
  <si>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</si>
  <si>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</si>
  <si>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</si>
  <si>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</si>
  <si>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</si>
  <si>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</si>
  <si>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</si>
  <si>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</si>
  <si>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</si>
  <si>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</si>
  <si>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</si>
  <si>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</si>
  <si>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</si>
  <si>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</si>
  <si>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</si>
  <si>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</si>
  <si>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</si>
  <si>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</si>
  <si>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</si>
  <si>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</si>
  <si>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</si>
  <si>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</si>
  <si>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</si>
  <si>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</si>
  <si>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</si>
  <si>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</si>
  <si>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</si>
  <si>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</si>
  <si>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</si>
  <si>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</si>
  <si>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</si>
  <si>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</si>
  <si>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</si>
  <si>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</si>
  <si>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</si>
  <si>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</si>
  <si>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</si>
  <si>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</si>
  <si>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</si>
  <si>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</si>
  <si>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</si>
  <si>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</si>
  <si>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</si>
  <si>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</si>
  <si>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</si>
  <si>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</si>
  <si>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</si>
  <si>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</si>
  <si>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</si>
  <si>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</si>
  <si>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</si>
  <si>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</si>
  <si>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</si>
  <si>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</si>
  <si>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</si>
  <si>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</si>
  <si>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</si>
  <si>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</si>
  <si>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</si>
  <si>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</si>
  <si>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</si>
  <si>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</si>
  <si>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</si>
  <si>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</si>
  <si>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</si>
  <si>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</si>
  <si>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</si>
  <si>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</si>
  <si>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</si>
  <si>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</si>
  <si>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</si>
  <si>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</si>
  <si>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</si>
  <si>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</si>
  <si>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</si>
  <si>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</si>
  <si>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</si>
  <si>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</si>
  <si>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</si>
  <si>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</si>
  <si>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</si>
  <si>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</si>
  <si>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</si>
  <si>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</si>
  <si>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</si>
  <si>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</si>
  <si>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</si>
  <si>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</si>
  <si>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</si>
  <si>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</si>
  <si>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</si>
  <si>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</si>
  <si>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</si>
  <si>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</si>
  <si>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</si>
  <si>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</si>
  <si>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</si>
  <si>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</si>
  <si>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</si>
  <si>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</si>
  <si>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</si>
  <si>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</si>
  <si>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</si>
  <si>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</si>
  <si>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</si>
  <si>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</si>
  <si>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</si>
  <si>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</si>
  <si>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</si>
  <si>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</si>
  <si>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</si>
  <si>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</si>
  <si>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</si>
  <si>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</si>
  <si>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</si>
  <si>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</si>
  <si>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</si>
  <si>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</si>
  <si>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</si>
  <si>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</si>
  <si>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</si>
  <si>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</si>
  <si>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</si>
  <si>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</si>
  <si>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</si>
  <si>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</si>
  <si>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</si>
  <si>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</si>
  <si>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</si>
  <si>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</si>
  <si>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</si>
  <si>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</si>
  <si>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</si>
  <si>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</si>
  <si>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</si>
  <si>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</si>
  <si>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</si>
  <si>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</si>
  <si>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</si>
  <si>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</si>
  <si>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</si>
  <si>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</si>
  <si>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</si>
  <si>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</si>
  <si>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</si>
  <si>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</si>
  <si>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</si>
  <si>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</si>
  <si>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</si>
  <si>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</si>
  <si>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</si>
  <si>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</si>
  <si>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</si>
  <si>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</si>
  <si>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</si>
  <si>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</si>
  <si>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</si>
  <si>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</si>
  <si>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</si>
  <si>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</si>
  <si>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</si>
  <si>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</si>
  <si>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</si>
  <si>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</si>
  <si>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</si>
  <si>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</si>
  <si>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</si>
  <si>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</si>
  <si>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</si>
  <si>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</si>
  <si>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</si>
  <si>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</si>
  <si>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</si>
  <si>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</si>
  <si>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</si>
  <si>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</si>
  <si>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</si>
  <si>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</si>
  <si>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</si>
  <si>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</si>
  <si>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</si>
  <si>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</si>
  <si>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</si>
  <si>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</si>
  <si>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</si>
  <si>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</si>
  <si>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</si>
  <si>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</si>
  <si>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</si>
  <si>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</si>
  <si>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</si>
  <si>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</si>
  <si>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</si>
  <si>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</si>
  <si>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</si>
  <si>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</si>
  <si>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</si>
  <si>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</si>
  <si>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</si>
  <si>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</si>
  <si>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</si>
  <si>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</si>
  <si>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</si>
  <si>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</si>
  <si>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</si>
  <si>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</si>
  <si>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</si>
  <si>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</si>
  <si>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</si>
  <si>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</si>
  <si>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</si>
  <si>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</si>
  <si>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</si>
  <si>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</si>
  <si>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</si>
  <si>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</si>
  <si>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</si>
  <si>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</si>
  <si>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</si>
  <si>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</si>
  <si>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</si>
  <si>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</si>
  <si>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</si>
  <si>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</si>
  <si>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</si>
  <si>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</si>
  <si>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</si>
  <si>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</si>
  <si>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</si>
  <si>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</si>
  <si>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</si>
  <si>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</si>
  <si>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</si>
  <si>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</si>
  <si>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</si>
  <si>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</si>
  <si>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</si>
  <si>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</si>
  <si>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</si>
  <si>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</si>
  <si>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</si>
  <si>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</si>
  <si>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</si>
  <si>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</si>
  <si>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</si>
  <si>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</si>
  <si>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</si>
  <si>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</si>
  <si>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</si>
  <si>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</si>
  <si>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</si>
  <si>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</si>
  <si>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</si>
  <si>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</si>
  <si>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</si>
  <si>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</si>
  <si>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</si>
  <si>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</si>
  <si>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</si>
  <si>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</si>
  <si>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</si>
  <si>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</si>
  <si>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</si>
  <si>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</si>
  <si>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</si>
  <si>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</si>
  <si>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</si>
  <si>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</si>
  <si>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</si>
  <si>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</si>
  <si>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</si>
  <si>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</si>
  <si>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</si>
  <si>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</si>
  <si>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</si>
  <si>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</si>
  <si>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</si>
  <si>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</si>
  <si>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</si>
  <si>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</si>
  <si>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</si>
  <si>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</si>
  <si>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</si>
  <si>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</si>
  <si>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</si>
  <si>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</si>
  <si>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</si>
  <si>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</si>
  <si>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</si>
  <si>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</si>
  <si>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</si>
  <si>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</si>
  <si>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</si>
  <si>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</si>
  <si>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</si>
  <si>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</si>
  <si>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</si>
  <si>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</si>
  <si>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</si>
  <si>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</si>
  <si>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</si>
  <si>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</si>
  <si>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</si>
  <si>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</si>
  <si>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</si>
  <si>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</si>
  <si>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</si>
  <si>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</si>
  <si>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</si>
  <si>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</si>
  <si>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</si>
  <si>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</si>
  <si>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</si>
  <si>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</si>
  <si>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</si>
  <si>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</si>
  <si>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</si>
  <si>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</si>
  <si>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</si>
  <si>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</si>
  <si>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</si>
  <si>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</si>
  <si>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</si>
  <si>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</si>
  <si>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</si>
  <si>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</si>
  <si>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</si>
  <si>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</si>
  <si>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</si>
  <si>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</si>
  <si>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</si>
  <si>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</si>
  <si>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</si>
  <si>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</si>
  <si>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</si>
  <si>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</si>
  <si>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</si>
  <si>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</si>
  <si>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</si>
  <si>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</si>
  <si>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</si>
  <si>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</si>
  <si>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</si>
  <si>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</si>
  <si>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</si>
  <si>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</si>
  <si>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</si>
  <si>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</si>
  <si>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</si>
  <si>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</si>
  <si>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</si>
  <si>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</si>
  <si>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</si>
  <si>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</si>
  <si>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</si>
  <si>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</si>
  <si>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</si>
  <si>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</si>
  <si>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</si>
  <si>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</si>
  <si>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</si>
  <si>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</si>
  <si>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</si>
  <si>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</si>
  <si>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</si>
  <si>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</si>
  <si>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</si>
  <si>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</si>
  <si>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</si>
  <si>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</si>
  <si>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</si>
  <si>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</si>
  <si>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</si>
  <si>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</si>
  <si>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</si>
  <si>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</si>
  <si>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</si>
  <si>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</si>
  <si>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</si>
  <si>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</si>
  <si>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</si>
  <si>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</si>
  <si>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</si>
  <si>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</si>
  <si>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</si>
  <si>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</si>
  <si>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</si>
  <si>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</si>
  <si>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</si>
  <si>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</si>
  <si>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</si>
  <si>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</si>
  <si>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</si>
  <si>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</si>
  <si>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</si>
  <si>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</si>
  <si>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</si>
  <si>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</si>
  <si>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</si>
  <si>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</si>
  <si>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</si>
  <si>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</si>
  <si>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</si>
  <si>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</si>
  <si>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</si>
  <si>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</si>
  <si>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</si>
  <si>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</si>
  <si>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</si>
  <si>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</si>
  <si>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</si>
  <si>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</si>
  <si>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</si>
  <si>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</si>
  <si>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</si>
  <si>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</si>
  <si>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</si>
  <si>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</si>
  <si>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</si>
  <si>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</si>
  <si>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</si>
  <si>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</si>
  <si>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</si>
  <si>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</si>
  <si>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</si>
  <si>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</si>
  <si>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</si>
  <si>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</si>
  <si>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</si>
  <si>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</si>
  <si>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</si>
  <si>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</si>
  <si>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</si>
  <si>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</si>
  <si>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</si>
  <si>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</si>
  <si>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</si>
  <si>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</si>
  <si>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</si>
  <si>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</si>
  <si>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</si>
  <si>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</si>
  <si>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</si>
  <si>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</si>
  <si>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</si>
  <si>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</si>
  <si>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</si>
  <si>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</si>
  <si>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</si>
  <si>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</si>
  <si>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</si>
  <si>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</si>
  <si>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</si>
  <si>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</si>
  <si>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</si>
  <si>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</si>
  <si>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</si>
  <si>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</si>
  <si>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</si>
  <si>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</si>
  <si>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</si>
  <si>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</si>
  <si>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</si>
  <si>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</si>
  <si>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</si>
  <si>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</si>
  <si>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</si>
  <si>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</si>
  <si>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</si>
  <si>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</si>
  <si>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</si>
  <si>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</si>
  <si>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</si>
  <si>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</si>
  <si>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</si>
  <si>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</si>
  <si>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</si>
  <si>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</si>
  <si>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</si>
  <si>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</si>
  <si>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</si>
  <si>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</si>
  <si>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</si>
  <si>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</si>
  <si>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</si>
  <si>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</si>
  <si>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</si>
  <si>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</si>
  <si>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</si>
  <si>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</si>
  <si>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</si>
  <si>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</si>
  <si>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</si>
  <si>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</si>
  <si>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</si>
  <si>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</si>
  <si>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</si>
  <si>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</si>
  <si>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</si>
  <si>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</si>
  <si>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</si>
  <si>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</si>
  <si>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</si>
  <si>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</si>
  <si>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</si>
  <si>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</si>
  <si>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</si>
  <si>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</si>
  <si>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</si>
  <si>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</si>
  <si>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</si>
  <si>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</si>
  <si>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</si>
  <si>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</si>
  <si>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</si>
  <si>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</si>
  <si>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</si>
  <si>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</si>
  <si>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</si>
  <si>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</si>
  <si>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</si>
  <si>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</si>
  <si>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</si>
  <si>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</si>
  <si>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</si>
  <si>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</si>
  <si>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</si>
  <si>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</si>
  <si>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</si>
  <si>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</si>
  <si>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</si>
  <si>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</si>
  <si>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</si>
  <si>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</si>
  <si>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</si>
  <si>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</si>
  <si>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</si>
  <si>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</si>
  <si>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</si>
  <si>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</si>
  <si>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</si>
  <si>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</si>
  <si>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</si>
  <si>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</si>
  <si>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</si>
  <si>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</si>
  <si>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</si>
  <si>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</si>
  <si>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</si>
  <si>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</si>
  <si>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</si>
  <si>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</si>
  <si>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</si>
  <si>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</si>
  <si>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</si>
  <si>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</si>
  <si>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</si>
  <si>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</si>
  <si>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</si>
  <si>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</si>
  <si>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</si>
  <si>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</si>
  <si>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</si>
  <si>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</si>
  <si>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</si>
  <si>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</si>
  <si>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</si>
  <si>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</si>
  <si>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</si>
  <si>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</si>
  <si>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</si>
  <si>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</si>
  <si>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</si>
  <si>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</si>
  <si>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</si>
  <si>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</si>
  <si>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</si>
  <si>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</si>
  <si>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</si>
  <si>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</si>
  <si>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</si>
  <si>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</si>
  <si>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</si>
  <si>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</si>
  <si>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</si>
  <si>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</si>
  <si>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</si>
  <si>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</si>
  <si>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</si>
  <si>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</si>
  <si>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</si>
  <si>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</si>
  <si>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</si>
  <si>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</si>
  <si>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</si>
  <si>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</si>
  <si>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</si>
  <si>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</si>
  <si>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</si>
  <si>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</si>
  <si>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</si>
  <si>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</si>
  <si>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</si>
  <si>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</si>
  <si>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</si>
  <si>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</si>
  <si>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</si>
  <si>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</si>
  <si>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</si>
  <si>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</si>
  <si>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</si>
  <si>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</si>
  <si>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</si>
  <si>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</si>
  <si>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</si>
  <si>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</si>
  <si>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</si>
  <si>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</si>
  <si>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</si>
  <si>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</si>
  <si>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</si>
  <si>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</si>
  <si>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</si>
  <si>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</si>
  <si>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</si>
  <si>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</si>
  <si>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</si>
  <si>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</si>
  <si>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</si>
  <si>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</si>
  <si>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</si>
  <si>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</si>
  <si>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</si>
  <si>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</si>
  <si>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</si>
  <si>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</si>
  <si>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</si>
  <si>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</si>
  <si>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</si>
  <si>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</si>
  <si>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</si>
  <si>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</si>
  <si>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</si>
  <si>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</si>
  <si>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</si>
  <si>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</si>
  <si>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</si>
  <si>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</si>
  <si>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</si>
  <si>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</si>
  <si>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</si>
  <si>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</si>
  <si>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</si>
  <si>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</si>
  <si>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</si>
  <si>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</si>
  <si>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</si>
  <si>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</si>
  <si>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</si>
  <si>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</si>
  <si>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</si>
  <si>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</si>
  <si>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</si>
  <si>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</si>
  <si>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</si>
  <si>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</si>
  <si>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</si>
  <si>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</si>
  <si>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</si>
  <si>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</si>
  <si>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</si>
  <si>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</si>
  <si>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</si>
  <si>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</si>
  <si>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</si>
  <si>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</si>
  <si>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</si>
  <si>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</si>
  <si>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</si>
  <si>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</si>
  <si>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</si>
  <si>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</si>
  <si>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</si>
  <si>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</si>
  <si>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</si>
  <si>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</si>
  <si>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</si>
  <si>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</si>
  <si>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</si>
  <si>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</si>
  <si>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</si>
  <si>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</si>
  <si>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</si>
  <si>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</si>
  <si>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</si>
  <si>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</si>
  <si>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</si>
  <si>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</si>
  <si>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</si>
  <si>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</si>
  <si>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</si>
  <si>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</si>
  <si>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</si>
  <si>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</si>
  <si>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</si>
  <si>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</si>
  <si>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</si>
  <si>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</si>
  <si>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</si>
  <si>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</si>
  <si>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</si>
  <si>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</si>
  <si>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</si>
  <si>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</si>
  <si>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</si>
  <si>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</si>
  <si>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</si>
  <si>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</si>
  <si>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</si>
  <si>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</si>
  <si>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</si>
  <si>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</si>
  <si>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</si>
  <si>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</si>
  <si>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</si>
  <si>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</si>
  <si>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</si>
  <si>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</si>
  <si>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</si>
  <si>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</si>
  <si>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</si>
  <si>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</si>
  <si>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</si>
  <si>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</si>
  <si>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</si>
  <si>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</si>
  <si>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</si>
  <si>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</si>
  <si>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</si>
  <si>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</si>
  <si>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</si>
  <si>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</si>
  <si>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</si>
  <si>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</si>
  <si>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</si>
  <si>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</si>
  <si>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</si>
  <si>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</si>
  <si>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</si>
  <si>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</si>
  <si>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</si>
  <si>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</si>
  <si>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</si>
  <si>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</si>
  <si>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</si>
  <si>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</si>
  <si>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</si>
  <si>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</si>
  <si>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</si>
  <si>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</si>
  <si>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</si>
  <si>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</si>
  <si>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</si>
  <si>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</si>
  <si>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</si>
  <si>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</si>
  <si>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</si>
  <si>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</si>
  <si>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</si>
  <si>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</si>
  <si>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</si>
  <si>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</si>
  <si>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</si>
  <si>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</si>
  <si>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</si>
  <si>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</si>
  <si>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</si>
  <si>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</si>
  <si>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</si>
  <si>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</si>
  <si>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</si>
  <si>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</si>
  <si>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</si>
  <si>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</si>
  <si>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</si>
  <si>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</si>
  <si>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</si>
  <si>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</si>
  <si>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</si>
  <si>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</si>
  <si>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</si>
  <si>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</si>
  <si>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</si>
  <si>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</si>
  <si>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</si>
  <si>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</si>
  <si>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</si>
  <si>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</si>
  <si>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</si>
  <si>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</si>
  <si>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</si>
  <si>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</si>
  <si>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</si>
  <si>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</si>
  <si>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</si>
  <si>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</si>
  <si>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</si>
  <si>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</si>
  <si>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</si>
  <si>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</si>
  <si>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</si>
  <si>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</si>
  <si>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</si>
  <si>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</si>
  <si>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</si>
  <si>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</si>
  <si>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</si>
  <si>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</si>
  <si>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</si>
  <si>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</si>
  <si>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</si>
  <si>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</si>
  <si>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</si>
  <si>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</si>
  <si>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</si>
  <si>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</si>
  <si>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</si>
  <si>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</si>
  <si>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</si>
  <si>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</si>
  <si>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</si>
  <si>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</si>
  <si>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</si>
  <si>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</si>
  <si>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</si>
  <si>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</si>
  <si>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</si>
  <si>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</si>
  <si>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</si>
  <si>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</si>
  <si>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</si>
  <si>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</si>
  <si>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</si>
  <si>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</si>
  <si>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</si>
  <si>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</si>
  <si>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</si>
  <si>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</si>
  <si>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</si>
  <si>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</si>
  <si>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</si>
  <si>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</si>
  <si>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</si>
  <si>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</si>
  <si>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</si>
  <si>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</si>
  <si>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</si>
  <si>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</si>
  <si>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</si>
  <si>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</si>
  <si>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</si>
  <si>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</si>
  <si>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</si>
  <si>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</si>
  <si>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</si>
  <si>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</si>
  <si>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</si>
  <si>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</si>
  <si>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</si>
  <si>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</si>
  <si>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</si>
  <si>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</si>
  <si>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</si>
  <si>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</si>
  <si>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</si>
  <si>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</si>
  <si>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</si>
  <si>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</si>
  <si>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</si>
  <si>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</si>
  <si>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</si>
  <si>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</si>
  <si>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</si>
  <si>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</si>
  <si>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</si>
  <si>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</si>
  <si>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</si>
  <si>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</si>
  <si>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</si>
  <si>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</si>
  <si>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</si>
  <si>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</si>
  <si>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</si>
  <si>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</si>
  <si>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</si>
  <si>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</si>
  <si>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</si>
  <si>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</si>
  <si>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</si>
  <si>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</si>
  <si>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</si>
  <si>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</si>
  <si>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</si>
  <si>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</si>
  <si>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</si>
  <si>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</si>
  <si>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</si>
  <si>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</si>
  <si>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</si>
  <si>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</si>
  <si>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</si>
  <si>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</si>
  <si>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</si>
  <si>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</si>
  <si>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</si>
  <si>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</si>
  <si>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</si>
  <si>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</si>
  <si>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</si>
  <si>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</si>
  <si>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</si>
  <si>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</si>
  <si>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</si>
  <si>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</si>
  <si>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</si>
  <si>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</si>
  <si>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</si>
  <si>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</si>
  <si>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</si>
  <si>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</si>
  <si>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</si>
  <si>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</si>
  <si>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</si>
  <si>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</si>
  <si>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</si>
  <si>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</si>
  <si>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</si>
  <si>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</si>
  <si>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</si>
  <si>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</si>
  <si>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</si>
  <si>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</si>
  <si>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</si>
  <si>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</si>
  <si>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</si>
  <si>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</si>
  <si>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</si>
  <si>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</si>
  <si>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</si>
  <si>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</si>
  <si>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</si>
  <si>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</si>
  <si>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</si>
  <si>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</si>
  <si>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</si>
  <si>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</si>
  <si>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</si>
  <si>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</si>
  <si>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</si>
  <si>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</si>
  <si>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</si>
  <si>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</si>
  <si>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</si>
  <si>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</si>
  <si>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</si>
  <si>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</si>
  <si>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</si>
  <si>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</si>
  <si>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</si>
  <si>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</si>
  <si>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</si>
  <si>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</si>
  <si>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</si>
  <si>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</si>
  <si>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</si>
  <si>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</si>
  <si>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</si>
  <si>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</si>
  <si>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</si>
  <si>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</si>
  <si>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</si>
  <si>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</si>
  <si>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</si>
  <si>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</si>
  <si>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</si>
  <si>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</si>
  <si>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</si>
  <si>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</si>
  <si>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</si>
  <si>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</si>
  <si>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</si>
  <si>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</si>
  <si>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</si>
  <si>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</si>
  <si>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</si>
  <si>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</si>
  <si>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</si>
  <si>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</si>
  <si>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</si>
  <si>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</si>
  <si>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</si>
  <si>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</si>
  <si>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</si>
  <si>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</si>
  <si>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</si>
  <si>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</si>
  <si>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</si>
  <si>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</si>
  <si>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</si>
  <si>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</si>
  <si>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</si>
  <si>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</si>
  <si>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</si>
  <si>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</si>
  <si>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</si>
  <si>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</si>
  <si>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</si>
  <si>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</si>
  <si>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</si>
  <si>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</si>
  <si>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</si>
  <si>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</si>
  <si>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</si>
  <si>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</si>
  <si>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</si>
  <si>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</si>
  <si>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</si>
  <si>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</si>
  <si>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</si>
  <si>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</si>
  <si>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</si>
  <si>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</si>
  <si>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</si>
  <si>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</si>
  <si>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</si>
  <si>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</si>
  <si>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</si>
  <si>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</si>
  <si>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</si>
  <si>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</si>
  <si>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</si>
  <si>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</si>
  <si>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</si>
  <si>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</si>
  <si>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</si>
  <si>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</si>
  <si>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</si>
  <si>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</si>
  <si>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</si>
  <si>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</si>
  <si>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</si>
  <si>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</si>
  <si>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</si>
  <si>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</si>
  <si>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</si>
  <si>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</si>
  <si>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</si>
  <si>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</si>
  <si>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</si>
  <si>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</si>
  <si>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</si>
  <si>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</si>
  <si>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</si>
  <si>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</si>
  <si>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</si>
  <si>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</si>
  <si>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</si>
  <si>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</si>
  <si>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</si>
  <si>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</si>
  <si>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</si>
  <si>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</si>
  <si>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</si>
  <si>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</si>
  <si>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</si>
  <si>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</si>
  <si>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</si>
  <si>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</si>
  <si>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</si>
  <si>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</si>
  <si>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</si>
  <si>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</si>
  <si>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</si>
  <si>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</si>
  <si>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</si>
  <si>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</si>
  <si>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</si>
  <si>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</si>
  <si>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</si>
  <si>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</si>
  <si>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</si>
  <si>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</si>
  <si>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</si>
  <si>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</si>
  <si>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</si>
  <si>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</si>
  <si>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</si>
  <si>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</si>
  <si>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</si>
  <si>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</si>
  <si>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</si>
  <si>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</si>
  <si>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</si>
  <si>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</si>
  <si>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</si>
  <si>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</si>
  <si>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</si>
  <si>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</si>
  <si>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</si>
  <si>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</si>
  <si>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</si>
  <si>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</si>
  <si>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</si>
  <si>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</si>
  <si>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</si>
  <si>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</si>
  <si>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</si>
  <si>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</si>
  <si>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</si>
  <si>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</si>
  <si>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</si>
  <si>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</si>
  <si>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</si>
  <si>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</si>
  <si>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</si>
  <si>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</si>
  <si>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</si>
  <si>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</si>
  <si>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</si>
  <si>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</si>
  <si>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</si>
  <si>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</si>
  <si>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</si>
  <si>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</si>
  <si>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</si>
  <si>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</si>
  <si>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</si>
  <si>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</si>
  <si>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</si>
  <si>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</si>
  <si>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</si>
  <si>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</si>
  <si>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</si>
  <si>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</si>
  <si>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</si>
  <si>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</si>
  <si>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</si>
  <si>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</si>
  <si>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</si>
  <si>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</si>
  <si>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</si>
  <si>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</si>
  <si>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</si>
  <si>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</si>
  <si>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</si>
  <si>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</si>
  <si>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</si>
  <si>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</si>
  <si>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</si>
  <si>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</si>
  <si>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</si>
  <si>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</si>
  <si>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</si>
  <si>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</si>
  <si>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</si>
  <si>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</si>
  <si>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</si>
  <si>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</si>
  <si>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</si>
  <si>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</si>
  <si>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</si>
  <si>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</si>
  <si>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</si>
  <si>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</si>
  <si>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</si>
  <si>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</si>
  <si>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</si>
  <si>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</si>
  <si>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</si>
  <si>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</si>
  <si>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</si>
  <si>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</si>
  <si>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</si>
  <si>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</si>
  <si>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</si>
  <si>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</si>
  <si>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</si>
  <si>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</si>
  <si>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</si>
  <si>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</si>
  <si>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</si>
  <si>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</si>
  <si>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</si>
  <si>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</si>
  <si>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</si>
  <si>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</si>
  <si>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</si>
  <si>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</si>
  <si>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</si>
  <si>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</si>
  <si>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</si>
  <si>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</si>
  <si>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</si>
  <si>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</si>
  <si>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</si>
  <si>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</si>
  <si>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</si>
  <si>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</si>
  <si>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</si>
  <si>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</si>
  <si>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</si>
  <si>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</si>
  <si>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</si>
  <si>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</si>
  <si>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</si>
  <si>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</si>
  <si>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</si>
  <si>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</si>
  <si>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</si>
  <si>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</si>
  <si>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</si>
  <si>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</si>
  <si>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</si>
  <si>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</si>
  <si>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</si>
  <si>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</si>
  <si>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</si>
  <si>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</si>
  <si>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</si>
  <si>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</si>
  <si>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</si>
  <si>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</si>
  <si>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</si>
  <si>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</si>
  <si>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</si>
  <si>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</si>
  <si>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</si>
  <si>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</si>
  <si>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</si>
  <si>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</si>
  <si>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</si>
  <si>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</si>
  <si>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</si>
  <si>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</si>
  <si>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</si>
  <si>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</si>
  <si>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</si>
  <si>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</si>
  <si>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</si>
  <si>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</si>
  <si>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</si>
  <si>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</si>
  <si>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</si>
  <si>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</si>
  <si>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</si>
  <si>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</si>
  <si>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</si>
  <si>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</si>
  <si>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</si>
  <si>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</si>
  <si>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</si>
  <si>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</si>
  <si>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</si>
  <si>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</si>
  <si>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</si>
  <si>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</si>
  <si>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</si>
  <si>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</si>
  <si>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</si>
  <si>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</si>
  <si>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</si>
  <si>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</si>
  <si>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</si>
  <si>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</si>
  <si>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</si>
  <si>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</si>
  <si>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</si>
  <si>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</si>
  <si>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</si>
  <si>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</si>
  <si>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</si>
  <si>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</si>
  <si>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</si>
  <si>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</si>
  <si>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</si>
  <si>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</si>
  <si>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</si>
  <si>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</si>
  <si>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</si>
  <si>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</si>
  <si>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</si>
  <si>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</si>
  <si>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</si>
  <si>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</si>
  <si>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</si>
  <si>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</si>
  <si>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</si>
  <si>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</si>
  <si>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</si>
  <si>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</si>
  <si>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</si>
  <si>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</si>
  <si>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</si>
  <si>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</si>
  <si>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</si>
  <si>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</si>
  <si>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</si>
  <si>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</si>
  <si>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</si>
  <si>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</si>
  <si>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</si>
  <si>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</si>
  <si>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</si>
  <si>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</si>
  <si>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</si>
  <si>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</si>
  <si>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</si>
  <si>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</si>
  <si>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</si>
  <si>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</si>
  <si>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</si>
  <si>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</si>
  <si>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</si>
  <si>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</si>
  <si>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</si>
  <si>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</si>
  <si>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</si>
  <si>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</si>
  <si>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</si>
  <si>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</si>
  <si>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</si>
  <si>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</si>
  <si>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</si>
  <si>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</si>
  <si>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</si>
  <si>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</si>
  <si>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</si>
  <si>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</si>
  <si>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</si>
  <si>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</si>
  <si>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</si>
  <si>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</si>
  <si>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</si>
  <si>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</si>
  <si>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</si>
  <si>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</si>
  <si>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</si>
  <si>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</si>
  <si>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</si>
  <si>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</si>
  <si>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</si>
  <si>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</si>
  <si>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</si>
  <si>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</si>
  <si>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</si>
  <si>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</si>
  <si>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</si>
  <si>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</si>
  <si>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</si>
  <si>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</si>
  <si>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</si>
  <si>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</si>
  <si>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</si>
  <si>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</si>
  <si>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</si>
  <si>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</si>
  <si>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</si>
  <si>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</si>
  <si>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</si>
  <si>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</si>
  <si>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</si>
  <si>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</si>
  <si>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</si>
  <si>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</si>
  <si>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</si>
  <si>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</si>
  <si>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</si>
  <si>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</si>
  <si>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</si>
  <si>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</si>
  <si>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</si>
  <si>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</si>
  <si>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</si>
  <si>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</si>
  <si>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</si>
  <si>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</si>
  <si>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</si>
  <si>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</si>
  <si>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</si>
  <si>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</si>
  <si>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</si>
  <si>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</si>
  <si>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</si>
  <si>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</si>
  <si>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</si>
  <si>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</si>
  <si>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</si>
  <si>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</si>
  <si>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</si>
  <si>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</si>
  <si>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</si>
  <si>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</si>
  <si>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</si>
  <si>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</si>
  <si>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</si>
  <si>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</si>
  <si>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</si>
  <si>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</si>
  <si>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</si>
  <si>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</si>
  <si>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</si>
  <si>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</si>
  <si>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</si>
  <si>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</si>
  <si>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</si>
  <si>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</si>
  <si>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</si>
  <si>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</si>
  <si>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</si>
  <si>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</si>
  <si>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</si>
  <si>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</si>
  <si>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</si>
  <si>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</si>
  <si>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</si>
  <si>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</si>
  <si>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</si>
  <si>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</si>
  <si>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</si>
  <si>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</si>
  <si>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</si>
  <si>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</si>
  <si>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</si>
  <si>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</si>
  <si>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</si>
  <si>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</si>
  <si>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</si>
  <si>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</si>
  <si>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</si>
  <si>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</si>
  <si>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</si>
  <si>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</si>
  <si>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</si>
  <si>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</si>
  <si>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</si>
  <si>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</si>
  <si>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</si>
  <si>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</si>
  <si>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</si>
  <si>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</si>
  <si>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</si>
  <si>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</si>
  <si>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</si>
  <si>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</si>
  <si>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</si>
  <si>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</si>
  <si>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</si>
  <si>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</si>
  <si>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</si>
  <si>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</si>
  <si>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</si>
  <si>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</si>
  <si>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</si>
  <si>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</si>
  <si>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</si>
  <si>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</si>
  <si>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</si>
  <si>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</si>
  <si>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</si>
  <si>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</si>
  <si>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</si>
  <si>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</si>
  <si>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</si>
  <si>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</si>
  <si>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</si>
  <si>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</si>
  <si>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</si>
  <si>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</si>
  <si>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</si>
  <si>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</si>
  <si>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</si>
  <si>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</si>
  <si>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</si>
  <si>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</si>
  <si>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</si>
  <si>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</si>
  <si>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</si>
  <si>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</si>
  <si>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</si>
  <si>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</si>
  <si>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</si>
  <si>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</si>
  <si>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</si>
  <si>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</si>
  <si>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</si>
  <si>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</si>
  <si>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</si>
  <si>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</si>
  <si>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</si>
  <si>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</si>
  <si>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</si>
  <si>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</si>
  <si>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</si>
  <si>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</si>
  <si>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</si>
  <si>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</si>
  <si>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</si>
  <si>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</si>
  <si>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</si>
  <si>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</si>
  <si>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</si>
  <si>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</si>
  <si>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</si>
  <si>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</si>
  <si>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</si>
  <si>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</si>
  <si>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</si>
  <si>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</si>
  <si>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</si>
  <si>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</si>
  <si>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</si>
  <si>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</si>
  <si>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</si>
  <si>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</si>
  <si>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</si>
  <si>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</si>
  <si>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</si>
  <si>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</si>
  <si>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</si>
  <si>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</si>
  <si>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</si>
  <si>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</si>
  <si>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</si>
  <si>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</si>
  <si>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</si>
  <si>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</si>
  <si>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</si>
  <si>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</si>
  <si>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</si>
  <si>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</si>
  <si>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</si>
  <si>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</si>
  <si>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</si>
  <si>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</si>
  <si>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</si>
  <si>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</si>
  <si>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</si>
  <si>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</si>
  <si>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</si>
  <si>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</si>
  <si>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</si>
  <si>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</si>
  <si>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</si>
  <si>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</si>
  <si>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</si>
  <si>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</si>
  <si>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</si>
  <si>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</si>
  <si>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</si>
  <si>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</si>
  <si>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</si>
  <si>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</si>
  <si>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</si>
  <si>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</si>
  <si>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</si>
  <si>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</si>
  <si>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</si>
  <si>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</si>
  <si>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</si>
  <si>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</si>
  <si>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</si>
  <si>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</si>
  <si>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</si>
  <si>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</si>
  <si>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</si>
  <si>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</si>
  <si>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</si>
  <si>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</si>
  <si>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</si>
  <si>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</si>
  <si>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</si>
  <si>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</si>
  <si>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</si>
  <si>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</si>
  <si>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</si>
  <si>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</si>
  <si>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</si>
  <si>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</si>
  <si>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</si>
  <si>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</si>
  <si>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</si>
  <si>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</si>
  <si>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</si>
  <si>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</si>
  <si>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</si>
  <si>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</si>
  <si>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</si>
  <si>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</si>
  <si>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</si>
  <si>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</si>
  <si>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</si>
  <si>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</si>
  <si>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</si>
  <si>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</si>
  <si>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</si>
  <si>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</si>
  <si>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</si>
  <si>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</si>
  <si>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</si>
  <si>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</si>
  <si>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</si>
  <si>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</si>
  <si>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</si>
  <si>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</si>
  <si>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</si>
  <si>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</si>
  <si>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</si>
  <si>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</si>
  <si>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</si>
  <si>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</si>
  <si>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</si>
  <si>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</si>
  <si>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</si>
  <si>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</si>
  <si>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</si>
  <si>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</si>
  <si>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</si>
  <si>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</si>
  <si>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</si>
  <si>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</si>
  <si>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</si>
  <si>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</si>
  <si>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</si>
  <si>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</si>
  <si>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</si>
  <si>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</si>
  <si>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</si>
  <si>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</si>
  <si>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</si>
  <si>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</si>
  <si>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</si>
  <si>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</si>
  <si>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</si>
  <si>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</si>
  <si>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</si>
  <si>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</si>
  <si>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</si>
  <si>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</si>
  <si>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</si>
  <si>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</si>
  <si>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</si>
  <si>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</si>
  <si>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</si>
  <si>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</si>
  <si>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</si>
  <si>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</si>
  <si>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</si>
  <si>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</si>
  <si>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</si>
  <si>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</si>
  <si>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</si>
  <si>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</si>
  <si>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</si>
  <si>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</si>
  <si>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</si>
  <si>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</si>
  <si>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</si>
  <si>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</si>
  <si>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</si>
  <si>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</si>
  <si>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</si>
  <si>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</si>
  <si>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</si>
  <si>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</si>
  <si>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</si>
  <si>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</si>
  <si>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</si>
  <si>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</si>
  <si>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</si>
  <si>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</si>
  <si>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</si>
  <si>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</si>
  <si>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</si>
  <si>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</si>
  <si>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</si>
  <si>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</si>
  <si>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</si>
  <si>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</si>
  <si>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</si>
  <si>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</si>
  <si>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</si>
  <si>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</si>
  <si>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</si>
  <si>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</si>
  <si>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</si>
  <si>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</si>
  <si>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</si>
  <si>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</si>
  <si>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</si>
  <si>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</si>
  <si>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</si>
  <si>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</si>
  <si>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</si>
  <si>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</si>
  <si>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</si>
  <si>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</si>
  <si>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</si>
  <si>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</si>
  <si>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</si>
  <si>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</si>
  <si>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</si>
  <si>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</si>
  <si>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</si>
  <si>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</si>
  <si>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</si>
  <si>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</si>
  <si>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</si>
  <si>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</si>
  <si>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</si>
  <si>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</si>
  <si>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</si>
  <si>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</si>
  <si>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</si>
  <si>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</si>
  <si>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</si>
  <si>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</si>
  <si>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</si>
  <si>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</si>
  <si>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</si>
  <si>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</si>
  <si>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</si>
  <si>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</si>
  <si>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</si>
  <si>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</si>
  <si>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</si>
  <si>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</si>
  <si>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</si>
  <si>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</si>
  <si>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</si>
  <si>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</si>
  <si>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</si>
  <si>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</si>
  <si>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</si>
  <si>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</si>
  <si>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</si>
  <si>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</si>
  <si>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</si>
  <si>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</si>
  <si>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</si>
  <si>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</si>
  <si>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</si>
  <si>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</si>
  <si>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</si>
  <si>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</si>
  <si>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</si>
  <si>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</si>
  <si>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</si>
  <si>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</si>
  <si>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</si>
  <si>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</si>
  <si>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</si>
  <si>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</si>
  <si>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</si>
  <si>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</si>
  <si>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</si>
  <si>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</si>
  <si>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</si>
  <si>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</si>
  <si>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</si>
  <si>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</si>
  <si>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</si>
  <si>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</si>
  <si>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</si>
  <si>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</si>
  <si>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</si>
  <si>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</si>
  <si>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</si>
  <si>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</si>
  <si>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</si>
  <si>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</si>
  <si>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</si>
  <si>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</si>
  <si>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</si>
  <si>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</si>
  <si>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</si>
  <si>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</si>
  <si>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</si>
  <si>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</si>
  <si>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</si>
  <si>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</si>
  <si>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</si>
  <si>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</si>
  <si>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</si>
  <si>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</si>
  <si>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</si>
  <si>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</si>
  <si>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</si>
  <si>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</si>
  <si>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</si>
  <si>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</si>
  <si>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</si>
  <si>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</si>
  <si>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</si>
  <si>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</si>
  <si>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</si>
  <si>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</si>
  <si>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</si>
  <si>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</si>
  <si>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</si>
  <si>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</si>
  <si>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</si>
  <si>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</si>
  <si>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</si>
  <si>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</si>
  <si>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</si>
  <si>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</si>
  <si>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</si>
  <si>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</si>
  <si>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</si>
  <si>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</si>
  <si>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</si>
  <si>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</si>
  <si>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</si>
  <si>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</si>
  <si>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</si>
  <si>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</si>
  <si>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</si>
  <si>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</si>
  <si>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</si>
  <si>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</si>
  <si>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</si>
  <si>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</si>
  <si>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</si>
  <si>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</si>
  <si>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</si>
  <si>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</si>
  <si>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</si>
  <si>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</si>
  <si>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</si>
  <si>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</si>
  <si>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</si>
  <si>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</si>
  <si>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</si>
  <si>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</si>
  <si>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</si>
  <si>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</si>
  <si>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</si>
  <si>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</si>
  <si>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</si>
  <si>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</si>
  <si>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</si>
  <si>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</si>
  <si>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</si>
  <si>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</si>
  <si>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</si>
  <si>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</si>
  <si>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</si>
  <si>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</si>
  <si>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</si>
  <si>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</si>
  <si>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</si>
  <si>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</si>
  <si>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</si>
  <si>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</si>
  <si>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</si>
  <si>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</si>
  <si>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</si>
  <si>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</si>
  <si>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</si>
  <si>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</si>
  <si>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</si>
  <si>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</si>
  <si>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</si>
  <si>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</si>
  <si>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</si>
  <si>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</si>
  <si>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</si>
  <si>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</si>
  <si>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</si>
  <si>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</si>
  <si>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</si>
  <si>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</si>
  <si>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</si>
  <si>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</si>
  <si>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</si>
  <si>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</si>
  <si>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</si>
  <si>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</si>
  <si>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</si>
  <si>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</si>
  <si>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</si>
  <si>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</si>
  <si>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</si>
  <si>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</si>
  <si>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</si>
  <si>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</si>
  <si>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</si>
  <si>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</si>
  <si>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</si>
  <si>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</si>
  <si>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</si>
  <si>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</si>
  <si>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</si>
  <si>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</si>
  <si>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</si>
  <si>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</si>
  <si>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</si>
  <si>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</si>
  <si>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</si>
  <si>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</si>
  <si>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</si>
  <si>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</si>
  <si>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</si>
  <si>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</si>
  <si>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</si>
  <si>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</si>
  <si>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</si>
  <si>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</si>
  <si>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</si>
  <si>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</si>
  <si>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</si>
  <si>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</si>
  <si>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</si>
  <si>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</si>
  <si>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</si>
  <si>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</si>
  <si>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</si>
  <si>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</si>
  <si>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</si>
  <si>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</si>
  <si>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</si>
  <si>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</si>
  <si>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</si>
  <si>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</si>
  <si>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</si>
  <si>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</si>
  <si>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</si>
  <si>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</si>
  <si>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</si>
  <si>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</si>
  <si>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</si>
  <si>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</si>
  <si>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</si>
  <si>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</si>
  <si>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</si>
  <si>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</si>
  <si>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</si>
  <si>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</si>
  <si>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</si>
  <si>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</si>
  <si>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</si>
  <si>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</si>
  <si>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</si>
  <si>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</si>
  <si>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</si>
  <si>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</si>
  <si>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</si>
  <si>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</si>
  <si>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</si>
  <si>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</si>
  <si>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</si>
  <si>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</si>
  <si>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</si>
  <si>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</si>
  <si>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</si>
  <si>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</si>
  <si>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</si>
  <si>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</si>
  <si>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</si>
  <si>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</si>
  <si>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</si>
  <si>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</si>
  <si>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</si>
  <si>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</si>
  <si>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</si>
  <si>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</si>
  <si>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</si>
  <si>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</si>
  <si>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</si>
  <si>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</si>
  <si>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</si>
  <si>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</si>
  <si>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</si>
  <si>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</si>
  <si>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</si>
  <si>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</si>
  <si>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</si>
  <si>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</si>
  <si>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</si>
  <si>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</si>
  <si>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</si>
  <si>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</si>
  <si>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</si>
  <si>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</si>
  <si>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</si>
  <si>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</si>
  <si>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</si>
  <si>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</si>
  <si>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</si>
  <si>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</si>
  <si>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</si>
  <si>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</si>
  <si>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</si>
  <si>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</si>
  <si>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</si>
  <si>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</si>
  <si>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</si>
  <si>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</si>
  <si>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</si>
  <si>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</si>
  <si>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</si>
  <si>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</si>
  <si>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</si>
  <si>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</si>
  <si>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</si>
  <si>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</si>
  <si>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</si>
  <si>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</si>
  <si>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</si>
  <si>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</si>
  <si>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</si>
  <si>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</si>
  <si>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</si>
  <si>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</si>
  <si>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</si>
  <si>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</si>
  <si>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</si>
  <si>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</si>
  <si>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</si>
  <si>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</si>
  <si>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</si>
  <si>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</si>
  <si>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</si>
  <si>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</si>
  <si>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</si>
  <si>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</si>
  <si>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</si>
  <si>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</si>
  <si>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</si>
  <si>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</si>
  <si>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</si>
  <si>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</si>
  <si>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</si>
  <si>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</si>
  <si>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</si>
  <si>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</si>
  <si>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</si>
  <si>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</si>
  <si>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</si>
  <si>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</si>
  <si>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</si>
  <si>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</si>
  <si>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</si>
  <si>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</si>
  <si>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</si>
  <si>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</si>
  <si>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</si>
  <si>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</si>
  <si>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</si>
  <si>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</si>
  <si>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</si>
  <si>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</si>
  <si>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</si>
  <si>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</si>
  <si>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</si>
  <si>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</si>
  <si>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</si>
  <si>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</si>
  <si>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</si>
  <si>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</si>
  <si>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</si>
  <si>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</si>
  <si>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</si>
  <si>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</si>
  <si>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</si>
  <si>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</si>
  <si>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</si>
  <si>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</si>
  <si>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</si>
  <si>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</si>
  <si>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</si>
  <si>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</si>
  <si>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</si>
  <si>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</si>
  <si>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</si>
  <si>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</si>
  <si>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</si>
  <si>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</si>
  <si>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</si>
  <si>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</si>
  <si>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</si>
  <si>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</si>
  <si>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</si>
  <si>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</si>
  <si>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</si>
  <si>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</si>
  <si>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</si>
  <si>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</si>
  <si>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</si>
  <si>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</si>
  <si>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</si>
  <si>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</si>
  <si>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</si>
  <si>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</si>
  <si>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</si>
  <si>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</si>
  <si>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</si>
  <si>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</si>
  <si>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</si>
  <si>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</si>
  <si>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</si>
  <si>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</si>
  <si>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</si>
  <si>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</si>
  <si>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</si>
  <si>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</si>
  <si>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</si>
  <si>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</si>
  <si>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</si>
  <si>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</si>
  <si>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</si>
  <si>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</si>
  <si>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</si>
  <si>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</si>
  <si>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</si>
  <si>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</si>
  <si>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</si>
  <si>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</si>
  <si>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</si>
  <si>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</si>
  <si>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</si>
  <si>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</si>
  <si>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</si>
  <si>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</si>
  <si>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</si>
  <si>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</si>
  <si>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</si>
  <si>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</si>
  <si>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</si>
  <si>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</si>
  <si>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</si>
  <si>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</si>
  <si>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</si>
  <si>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</si>
  <si>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</si>
  <si>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</si>
  <si>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</si>
  <si>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</si>
  <si>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</si>
  <si>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</si>
  <si>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</si>
  <si>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</si>
  <si>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</si>
  <si>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</si>
  <si>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</si>
  <si>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</si>
  <si>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</si>
  <si>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</si>
  <si>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</si>
  <si>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</si>
  <si>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</si>
  <si>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</si>
  <si>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</si>
  <si>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</si>
  <si>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</si>
  <si>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</si>
  <si>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</si>
  <si>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</si>
  <si>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</si>
  <si>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</si>
  <si>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</si>
  <si>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</si>
  <si>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</si>
  <si>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</si>
  <si>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</si>
  <si>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</si>
  <si>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</si>
  <si>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</si>
  <si>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</si>
  <si>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</si>
  <si>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</si>
  <si>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</si>
  <si>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</si>
  <si>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</si>
  <si>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</si>
  <si>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</si>
  <si>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</si>
  <si>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</si>
  <si>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</si>
  <si>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</si>
  <si>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</si>
  <si>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</si>
  <si>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</si>
  <si>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</si>
  <si>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</si>
  <si>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</si>
  <si>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</si>
  <si>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</si>
  <si>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</si>
  <si>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</si>
  <si>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</si>
  <si>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</si>
  <si>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</si>
  <si>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</si>
  <si>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</si>
  <si>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</si>
  <si>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</si>
  <si>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</si>
  <si>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</si>
  <si>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</si>
  <si>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</si>
  <si>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</si>
  <si>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</si>
  <si>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</si>
  <si>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</si>
  <si>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</si>
  <si>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</si>
  <si>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</si>
  <si>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</si>
  <si>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</si>
  <si>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</si>
  <si>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</si>
  <si>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</si>
  <si>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</si>
  <si>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</si>
  <si>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</si>
  <si>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</si>
  <si>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</si>
  <si>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</si>
  <si>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</si>
  <si>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</si>
  <si>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</si>
  <si>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</si>
  <si>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</si>
  <si>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</si>
  <si>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</si>
  <si>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</si>
  <si>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</si>
  <si>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</si>
  <si>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</si>
  <si>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</si>
  <si>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</si>
  <si>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</si>
  <si>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</si>
  <si>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</si>
  <si>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</si>
  <si>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</si>
  <si>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</si>
  <si>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</si>
  <si>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</si>
  <si>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</si>
  <si>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</si>
  <si>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</si>
  <si>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</si>
  <si>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</si>
  <si>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</si>
  <si>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</si>
  <si>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</si>
  <si>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</si>
  <si>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</si>
  <si>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</si>
  <si>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</si>
  <si>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</si>
  <si>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</si>
  <si>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</si>
  <si>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</si>
  <si>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</si>
  <si>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</si>
  <si>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</si>
  <si>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</si>
  <si>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</si>
  <si>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</si>
  <si>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</si>
  <si>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</si>
  <si>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</si>
  <si>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</si>
  <si>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</si>
  <si>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</si>
  <si>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</si>
  <si>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</si>
  <si>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</si>
  <si>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</si>
  <si>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</si>
  <si>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</si>
  <si>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</si>
  <si>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</si>
  <si>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</si>
  <si>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</si>
  <si>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</si>
  <si>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</si>
  <si>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</si>
  <si>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</si>
  <si>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</si>
  <si>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</si>
  <si>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</si>
  <si>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</si>
  <si>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</si>
  <si>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</si>
  <si>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</si>
  <si>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</si>
  <si>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</si>
  <si>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</si>
  <si>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</si>
  <si>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</si>
  <si>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</si>
  <si>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</si>
  <si>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</si>
  <si>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</si>
  <si>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</si>
  <si>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</si>
  <si>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</si>
  <si>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</si>
  <si>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</si>
  <si>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</si>
  <si>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</si>
  <si>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</si>
  <si>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</si>
  <si>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</si>
  <si>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</si>
  <si>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</si>
  <si>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</si>
  <si>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</si>
  <si>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</si>
  <si>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</si>
  <si>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</si>
  <si>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</si>
  <si>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</si>
  <si>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</si>
  <si>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</si>
  <si>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</si>
  <si>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</si>
  <si>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</si>
  <si>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</si>
  <si>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</si>
  <si>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</si>
  <si>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</si>
  <si>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</si>
  <si>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</si>
  <si>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</si>
  <si>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</si>
  <si>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</si>
  <si>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</si>
  <si>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</si>
  <si>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</si>
  <si>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</si>
  <si>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</si>
  <si>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</si>
  <si>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</si>
  <si>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</si>
  <si>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</si>
  <si>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</si>
  <si>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</si>
  <si>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</si>
  <si>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</si>
  <si>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</si>
  <si>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</si>
  <si>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</si>
  <si>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</si>
  <si>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</si>
  <si>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</si>
  <si>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</si>
  <si>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</si>
  <si>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</si>
  <si>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</si>
  <si>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</si>
  <si>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</si>
  <si>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</si>
  <si>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</si>
  <si>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</si>
  <si>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</si>
  <si>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</si>
  <si>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</si>
  <si>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</si>
  <si>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</si>
  <si>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</si>
  <si>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</si>
  <si>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</si>
  <si>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</si>
  <si>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</si>
  <si>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</si>
  <si>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</si>
  <si>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</si>
  <si>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</si>
  <si>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</si>
  <si>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</si>
  <si>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</si>
  <si>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</si>
  <si>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</si>
  <si>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</si>
  <si>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</si>
  <si>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</si>
  <si>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</si>
  <si>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</si>
  <si>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</si>
  <si>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</si>
  <si>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</si>
  <si>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</si>
  <si>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</si>
  <si>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</si>
  <si>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</si>
  <si>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</si>
  <si>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</si>
  <si>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</si>
  <si>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</si>
  <si>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</si>
  <si>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</si>
  <si>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</si>
  <si>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</si>
  <si>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</si>
  <si>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</si>
  <si>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</si>
  <si>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</si>
  <si>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</si>
  <si>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</si>
  <si>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</si>
  <si>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</si>
  <si>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</si>
  <si>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</si>
  <si>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</si>
  <si>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</si>
  <si>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</si>
  <si>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</si>
  <si>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</si>
  <si>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</si>
  <si>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</si>
  <si>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</si>
  <si>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</si>
  <si>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</si>
  <si>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</si>
  <si>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</si>
  <si>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</si>
  <si>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</si>
  <si>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</si>
  <si>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</si>
  <si>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</si>
  <si>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</si>
  <si>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</si>
  <si>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</si>
  <si>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</si>
  <si>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</si>
  <si>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</si>
  <si>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</si>
  <si>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</si>
  <si>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</si>
  <si>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</si>
  <si>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</si>
  <si>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</si>
  <si>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</si>
  <si>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</si>
  <si>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</si>
  <si>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</si>
  <si>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</si>
  <si>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</si>
  <si>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</si>
  <si>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</si>
  <si>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</si>
  <si>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</si>
  <si>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</si>
  <si>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</si>
  <si>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</si>
  <si>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</si>
  <si>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</si>
  <si>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</si>
  <si>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</si>
  <si>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</si>
  <si>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</si>
  <si>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</si>
  <si>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</si>
  <si>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</si>
  <si>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</si>
  <si>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</si>
  <si>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</si>
  <si>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</si>
  <si>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</si>
  <si>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</si>
  <si>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</si>
  <si>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</si>
  <si>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</si>
  <si>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</si>
  <si>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</si>
  <si>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</si>
  <si>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</si>
  <si>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</si>
  <si>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</si>
  <si>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</si>
  <si>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</si>
  <si>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</si>
  <si>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</si>
  <si>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</si>
  <si>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</si>
  <si>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</si>
  <si>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</si>
  <si>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</si>
  <si>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</si>
  <si>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</si>
  <si>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</si>
  <si>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</si>
  <si>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</si>
  <si>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</si>
  <si>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</si>
  <si>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</si>
  <si>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</si>
  <si>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</si>
  <si>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</si>
  <si>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</si>
  <si>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</si>
  <si>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</si>
  <si>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</si>
  <si>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</si>
  <si>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</si>
  <si>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</si>
  <si>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</si>
  <si>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</si>
  <si>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</si>
  <si>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</si>
  <si>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</si>
  <si>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</si>
  <si>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</si>
  <si>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</si>
  <si>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</si>
  <si>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</si>
  <si>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</si>
  <si>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</si>
  <si>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</si>
  <si>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</si>
  <si>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</si>
  <si>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</si>
  <si>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</si>
  <si>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</si>
  <si>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</si>
  <si>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</si>
  <si>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</si>
  <si>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</si>
  <si>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</si>
  <si>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</si>
  <si>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</si>
  <si>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</si>
  <si>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</si>
  <si>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</si>
  <si>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</si>
  <si>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</si>
  <si>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</si>
  <si>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</si>
  <si>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</si>
  <si>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</si>
  <si>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</si>
  <si>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</si>
  <si>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</si>
  <si>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</si>
  <si>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</si>
  <si>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</si>
  <si>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</si>
  <si>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</si>
  <si>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</si>
  <si>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</si>
  <si>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</si>
  <si>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</si>
  <si>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</si>
  <si>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</si>
  <si>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</si>
  <si>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</si>
  <si>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</si>
  <si>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</si>
  <si>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</si>
  <si>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</si>
  <si>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</si>
  <si>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</si>
  <si>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</si>
  <si>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</si>
  <si>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</si>
  <si>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</si>
  <si>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</si>
  <si>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</si>
  <si>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</si>
  <si>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</si>
  <si>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</si>
  <si>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</si>
  <si>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</si>
  <si>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</si>
  <si>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</si>
  <si>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</si>
  <si>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</si>
  <si>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</si>
  <si>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</si>
  <si>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</si>
  <si>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</si>
  <si>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</si>
  <si>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</si>
  <si>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</si>
  <si>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</si>
  <si>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</si>
  <si>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</si>
  <si>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</si>
  <si>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</si>
  <si>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</si>
  <si>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</si>
  <si>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</si>
  <si>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</si>
  <si>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</si>
  <si>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</si>
  <si>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</si>
  <si>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</si>
  <si>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</si>
  <si>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</si>
  <si>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</si>
  <si>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</si>
  <si>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</si>
  <si>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</si>
  <si>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</si>
  <si>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</si>
  <si>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</si>
  <si>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</si>
  <si>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</si>
  <si>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</si>
  <si>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</si>
  <si>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</si>
  <si>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</si>
  <si>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</si>
  <si>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</si>
  <si>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</si>
  <si>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</si>
  <si>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</si>
  <si>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</si>
  <si>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</si>
  <si>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</si>
  <si>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</si>
  <si>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</si>
  <si>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</si>
  <si>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</si>
  <si>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</si>
  <si>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</si>
  <si>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</si>
  <si>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</si>
  <si>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</si>
  <si>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</si>
  <si>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</si>
  <si>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</si>
  <si>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</si>
  <si>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</si>
  <si>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</si>
  <si>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</si>
  <si>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</si>
  <si>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</si>
  <si>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</si>
  <si>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</si>
  <si>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</si>
  <si>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</si>
  <si>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</si>
  <si>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</si>
  <si>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</si>
  <si>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</si>
  <si>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</si>
  <si>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</si>
  <si>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</si>
  <si>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</si>
  <si>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</si>
  <si>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</si>
  <si>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</si>
  <si>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</si>
  <si>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</si>
  <si>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</si>
  <si>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</si>
  <si>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</si>
  <si>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</si>
  <si>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</si>
  <si>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</si>
  <si>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</si>
  <si>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</si>
  <si>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</si>
  <si>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</si>
  <si>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</si>
  <si>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</si>
  <si>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</si>
  <si>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</si>
  <si>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</si>
  <si>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</si>
  <si>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</si>
  <si>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</si>
  <si>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</si>
  <si>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</si>
  <si>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</si>
  <si>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</si>
  <si>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</si>
  <si>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</si>
  <si>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</si>
  <si>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</si>
  <si>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</si>
  <si>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</si>
  <si>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</si>
  <si>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</si>
  <si>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</si>
  <si>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</si>
  <si>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</si>
  <si>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</si>
  <si>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</si>
  <si>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</si>
  <si>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</si>
  <si>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</si>
  <si>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</si>
  <si>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</si>
  <si>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</si>
  <si>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</si>
  <si>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</si>
  <si>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</si>
  <si>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</si>
  <si>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</si>
  <si>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</si>
  <si>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</si>
  <si>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</si>
  <si>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</si>
  <si>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</si>
  <si>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</si>
  <si>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</si>
  <si>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</si>
  <si>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</si>
  <si>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</si>
  <si>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</si>
  <si>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</si>
  <si>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</si>
  <si>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</si>
  <si>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</si>
  <si>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</si>
  <si>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</si>
  <si>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</si>
  <si>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</si>
  <si>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</si>
  <si>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</si>
  <si>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</si>
  <si>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</si>
  <si>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</si>
  <si>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</si>
  <si>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</si>
  <si>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</si>
  <si>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</si>
  <si>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</si>
  <si>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</si>
  <si>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</si>
  <si>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</si>
  <si>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</si>
  <si>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</si>
  <si>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</si>
  <si>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</si>
  <si>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</si>
  <si>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</si>
  <si>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</si>
  <si>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</si>
  <si>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</si>
  <si>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</si>
  <si>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</si>
  <si>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</si>
  <si>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</si>
  <si>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</si>
  <si>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</si>
  <si>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</si>
  <si>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</si>
  <si>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</si>
  <si>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</si>
  <si>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</si>
  <si>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</si>
  <si>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</si>
  <si>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</si>
  <si>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</si>
  <si>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</si>
  <si>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</si>
  <si>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</si>
  <si>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</si>
  <si>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</si>
  <si>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</si>
  <si>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</si>
  <si>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</si>
  <si>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</si>
  <si>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</si>
  <si>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</si>
  <si>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</si>
  <si>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</si>
  <si>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</si>
  <si>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</si>
  <si>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</si>
  <si>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</si>
  <si>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</si>
  <si>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</si>
  <si>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</si>
  <si>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</si>
  <si>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</si>
  <si>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</si>
  <si>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</si>
  <si>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</si>
  <si>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</si>
  <si>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</si>
  <si>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</si>
  <si>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</si>
  <si>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</si>
  <si>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</si>
  <si>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</si>
  <si>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</si>
  <si>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</si>
  <si>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</si>
  <si>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</si>
  <si>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</si>
  <si>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</si>
  <si>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</si>
  <si>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</si>
  <si>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</si>
  <si>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</si>
  <si>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</si>
  <si>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</si>
  <si>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</si>
  <si>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</si>
  <si>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</si>
  <si>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</si>
  <si>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</si>
  <si>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</si>
  <si>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</si>
  <si>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</si>
  <si>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</si>
  <si>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</si>
  <si>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</si>
  <si>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</si>
  <si>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</si>
  <si>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</si>
  <si>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</si>
  <si>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</si>
  <si>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</si>
  <si>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</si>
  <si>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</si>
  <si>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</si>
  <si>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</si>
  <si>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</si>
  <si>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</si>
  <si>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</si>
  <si>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</si>
  <si>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</si>
  <si>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</si>
  <si>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</si>
  <si>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</si>
  <si>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</si>
  <si>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</si>
  <si>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</si>
  <si>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</si>
  <si>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</si>
  <si>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</si>
  <si>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</si>
  <si>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</si>
  <si>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</si>
  <si>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</si>
  <si>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</si>
  <si>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</si>
  <si>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</si>
  <si>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</si>
  <si>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</si>
  <si>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</si>
  <si>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</si>
  <si>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</si>
  <si>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</si>
  <si>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</si>
  <si>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</si>
  <si>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</si>
  <si>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</si>
  <si>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</si>
  <si>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</si>
  <si>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</si>
  <si>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</si>
  <si>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</si>
  <si>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</si>
  <si>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</si>
  <si>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</si>
  <si>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</si>
  <si>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</si>
  <si>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</si>
  <si>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</si>
  <si>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</si>
  <si>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</si>
  <si>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</si>
  <si>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</si>
  <si>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</si>
  <si>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</si>
  <si>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</si>
  <si>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</si>
  <si>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</si>
  <si>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</si>
  <si>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</si>
  <si>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</si>
  <si>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</si>
  <si>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</si>
  <si>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</si>
  <si>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</si>
  <si>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</si>
  <si>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</si>
  <si>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</si>
  <si>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</si>
  <si>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</si>
  <si>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</si>
  <si>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</si>
  <si>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</si>
  <si>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</si>
  <si>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</si>
  <si>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</si>
  <si>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</si>
  <si>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</si>
  <si>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</si>
  <si>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</si>
  <si>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</si>
  <si>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</si>
  <si>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</si>
  <si>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</si>
  <si>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</si>
  <si>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</si>
  <si>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</si>
  <si>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</si>
  <si>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</si>
  <si>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</si>
  <si>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</si>
  <si>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</si>
  <si>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</si>
  <si>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</si>
  <si>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</si>
  <si>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</si>
  <si>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</si>
  <si>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</si>
  <si>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</si>
  <si>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</si>
  <si>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</si>
  <si>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</si>
  <si>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</si>
  <si>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</si>
  <si>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</si>
  <si>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</si>
  <si>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</si>
  <si>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</si>
  <si>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</si>
  <si>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</si>
  <si>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</si>
  <si>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</si>
  <si>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</si>
  <si>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</si>
  <si>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</si>
  <si>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</si>
  <si>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</si>
  <si>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</si>
  <si>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</si>
  <si>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</si>
  <si>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</si>
  <si>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</si>
  <si>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</si>
  <si>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</si>
  <si>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</si>
  <si>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</si>
  <si>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</si>
  <si>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</si>
  <si>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</si>
  <si>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</si>
  <si>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</si>
  <si>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</si>
  <si>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</si>
  <si>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</si>
  <si>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</si>
  <si>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</si>
  <si>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</si>
  <si>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</si>
  <si>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</si>
  <si>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</si>
  <si>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</si>
  <si>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</si>
  <si>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</si>
  <si>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</si>
  <si>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</si>
  <si>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</si>
  <si>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</si>
  <si>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</si>
  <si>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</si>
  <si>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</si>
  <si>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</si>
  <si>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</si>
  <si>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</si>
  <si>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</si>
  <si>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</si>
  <si>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</si>
  <si>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</si>
  <si>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</si>
  <si>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</si>
  <si>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</si>
  <si>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</si>
  <si>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</si>
  <si>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</si>
  <si>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</si>
  <si>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</si>
  <si>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</si>
  <si>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</si>
  <si>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</si>
  <si>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</si>
  <si>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</si>
  <si>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</si>
  <si>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</si>
  <si>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</si>
  <si>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</si>
  <si>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</si>
  <si>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</si>
  <si>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</si>
  <si>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</si>
  <si>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</si>
  <si>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</si>
  <si>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</si>
  <si>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</si>
  <si>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</si>
  <si>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</si>
  <si>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</si>
  <si>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</si>
  <si>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</si>
  <si>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</si>
  <si>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</si>
  <si>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</si>
  <si>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</si>
  <si>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</si>
  <si>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</si>
  <si>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</si>
  <si>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</si>
  <si>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</si>
  <si>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</si>
  <si>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</si>
  <si>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</si>
  <si>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</si>
  <si>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</si>
  <si>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</si>
  <si>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</si>
  <si>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</si>
  <si>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</si>
  <si>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</si>
  <si>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</si>
  <si>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</si>
  <si>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</si>
  <si>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</si>
  <si>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</si>
  <si>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</si>
  <si>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</si>
  <si>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</si>
  <si>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</si>
  <si>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</si>
  <si>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</si>
  <si>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</si>
  <si>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</si>
  <si>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</si>
  <si>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</si>
  <si>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</si>
  <si>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</si>
  <si>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</si>
  <si>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</si>
  <si>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</si>
  <si>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</si>
  <si>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</si>
  <si>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</si>
  <si>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</si>
  <si>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</si>
  <si>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</si>
  <si>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</si>
  <si>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</si>
  <si>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</si>
  <si>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</si>
  <si>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</si>
  <si>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</si>
  <si>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</si>
  <si>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</si>
  <si>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</si>
  <si>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</si>
  <si>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</si>
  <si>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</si>
  <si>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</si>
  <si>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</si>
  <si>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</si>
  <si>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</si>
  <si>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</si>
  <si>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</si>
  <si>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</si>
  <si>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</si>
  <si>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</si>
  <si>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</si>
  <si>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</si>
  <si>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</si>
  <si>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</si>
  <si>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</si>
  <si>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</si>
  <si>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</si>
  <si>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</si>
  <si>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</si>
  <si>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</si>
  <si>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</si>
  <si>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</si>
  <si>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</si>
  <si>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</si>
  <si>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</si>
  <si>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</si>
  <si>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</si>
  <si>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</si>
  <si>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</si>
  <si>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</si>
  <si>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</si>
  <si>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</si>
  <si>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</si>
  <si>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</si>
  <si>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</si>
  <si>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</si>
  <si>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</si>
  <si>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</si>
  <si>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</si>
  <si>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</si>
  <si>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</si>
  <si>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</si>
  <si>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</si>
  <si>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</si>
  <si>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</si>
  <si>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</si>
  <si>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</si>
  <si>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</si>
  <si>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</si>
  <si>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</si>
  <si>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</si>
  <si>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</si>
  <si>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</si>
  <si>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</si>
  <si>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</si>
  <si>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</si>
  <si>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</si>
  <si>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</si>
  <si>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</si>
  <si>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</si>
  <si>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</si>
  <si>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</si>
  <si>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</si>
  <si>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</si>
  <si>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</si>
  <si>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</si>
  <si>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</si>
  <si>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</si>
  <si>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</si>
  <si>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</si>
  <si>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</si>
  <si>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</si>
  <si>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</si>
  <si>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</si>
  <si>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</si>
  <si>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</si>
  <si>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</si>
  <si>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</si>
  <si>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</si>
  <si>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</si>
  <si>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</si>
  <si>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</si>
  <si>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</si>
  <si>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</si>
  <si>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</si>
  <si>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</si>
  <si>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</si>
  <si>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</si>
  <si>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</si>
  <si>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</si>
  <si>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</si>
  <si>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</si>
  <si>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</si>
  <si>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</si>
  <si>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</si>
  <si>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</si>
  <si>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</si>
  <si>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</si>
  <si>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</si>
  <si>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</si>
  <si>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</si>
  <si>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</si>
  <si>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</si>
  <si>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</si>
  <si>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</si>
  <si>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</si>
  <si>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</si>
  <si>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</si>
  <si>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</si>
  <si>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</si>
  <si>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</si>
  <si>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</si>
  <si>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</si>
  <si>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</si>
  <si>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</si>
  <si>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</si>
  <si>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</si>
  <si>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</si>
  <si>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</si>
  <si>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</si>
  <si>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</si>
  <si>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</si>
  <si>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</si>
  <si>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</si>
  <si>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</si>
  <si>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</si>
  <si>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</si>
  <si>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</si>
  <si>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</si>
  <si>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</si>
  <si>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</si>
  <si>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</si>
  <si>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</si>
  <si>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</si>
  <si>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</si>
  <si>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</si>
  <si>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</si>
  <si>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</si>
  <si>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</si>
  <si>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</si>
  <si>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</si>
  <si>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</si>
  <si>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</si>
  <si>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</si>
  <si>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</si>
  <si>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</si>
  <si>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</si>
  <si>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</si>
  <si>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</si>
  <si>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</si>
  <si>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</si>
  <si>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</si>
  <si>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</si>
  <si>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</si>
  <si>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</si>
  <si>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</si>
  <si>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</si>
  <si>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</si>
  <si>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</si>
  <si>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</si>
  <si>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</si>
  <si>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</si>
  <si>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</si>
  <si>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</si>
  <si>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</si>
  <si>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</si>
  <si>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</si>
  <si>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</si>
  <si>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</si>
  <si>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</si>
  <si>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</si>
  <si>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</si>
  <si>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</si>
  <si>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</si>
  <si>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</si>
  <si>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</si>
  <si>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</si>
  <si>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</si>
  <si>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</si>
  <si>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</si>
  <si>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</si>
  <si>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</si>
  <si>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</si>
  <si>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</si>
  <si>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</si>
  <si>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</si>
  <si>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</si>
  <si>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</si>
  <si>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</si>
  <si>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</si>
  <si>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</si>
  <si>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</si>
  <si>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</si>
  <si>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</si>
  <si>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</si>
  <si>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</si>
  <si>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</si>
  <si>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</si>
  <si>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</si>
  <si>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</si>
  <si>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</si>
  <si>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</si>
  <si>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</si>
  <si>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</si>
  <si>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</si>
  <si>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</si>
  <si>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</si>
  <si>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</si>
  <si>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</si>
  <si>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</si>
  <si>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</si>
  <si>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</si>
  <si>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</si>
  <si>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</si>
  <si>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</si>
  <si>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</si>
  <si>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</si>
  <si>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</si>
  <si>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</si>
  <si>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</si>
  <si>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</si>
  <si>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</si>
  <si>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</si>
  <si>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</si>
  <si>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</si>
  <si>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</si>
  <si>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</si>
  <si>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</si>
  <si>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</si>
  <si>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</si>
  <si>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</si>
  <si>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</si>
  <si>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</si>
  <si>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</si>
  <si>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</si>
  <si>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</si>
  <si>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</si>
  <si>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</si>
  <si>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</si>
  <si>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</si>
  <si>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</si>
  <si>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</si>
  <si>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</si>
  <si>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</si>
  <si>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</si>
  <si>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</si>
  <si>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</si>
  <si>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</si>
  <si>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</si>
  <si>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</si>
  <si>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</si>
  <si>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</si>
  <si>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</si>
  <si>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</si>
  <si>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</si>
  <si>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</si>
  <si>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</si>
  <si>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</si>
  <si>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</si>
  <si>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</si>
  <si>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</si>
  <si>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</si>
  <si>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</si>
  <si>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</si>
  <si>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</si>
  <si>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</si>
  <si>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</si>
  <si>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</si>
  <si>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</si>
  <si>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</si>
  <si>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</si>
  <si>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</si>
  <si>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</si>
  <si>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</si>
  <si>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</si>
  <si>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</si>
  <si>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</si>
  <si>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</si>
  <si>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</si>
  <si>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</si>
  <si>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</si>
  <si>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</si>
  <si>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</si>
  <si>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</si>
  <si>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</si>
  <si>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</si>
  <si>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</si>
  <si>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</si>
  <si>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</si>
  <si>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</si>
  <si>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</si>
  <si>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</si>
  <si>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</si>
  <si>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</si>
  <si>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</si>
  <si>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</si>
  <si>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</si>
  <si>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</si>
  <si>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</si>
  <si>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</si>
  <si>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</si>
  <si>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</si>
  <si>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</si>
  <si>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</si>
  <si>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</si>
  <si>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</si>
  <si>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</si>
  <si>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</si>
  <si>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</si>
  <si>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</si>
  <si>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</si>
  <si>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</si>
  <si>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</si>
  <si>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</si>
  <si>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</si>
  <si>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</si>
  <si>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</si>
  <si>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</si>
  <si>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</si>
  <si>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</si>
  <si>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</si>
  <si>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</si>
  <si>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</si>
  <si>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</si>
  <si>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</si>
  <si>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</si>
  <si>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</si>
  <si>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</si>
  <si>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</si>
  <si>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</si>
  <si>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</si>
  <si>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</si>
  <si>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</si>
  <si>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</si>
  <si>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</si>
  <si>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</si>
  <si>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</si>
  <si>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</si>
  <si>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</si>
  <si>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</si>
  <si>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</si>
  <si>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</si>
  <si>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</si>
  <si>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</si>
  <si>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</si>
  <si>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</si>
  <si>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</si>
  <si>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</si>
  <si>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</si>
  <si>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</si>
  <si>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</si>
  <si>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</si>
  <si>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</si>
  <si>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</si>
  <si>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</si>
  <si>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</si>
  <si>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</si>
  <si>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</si>
  <si>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</si>
  <si>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</si>
  <si>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</si>
  <si>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</si>
  <si>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</si>
  <si>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</si>
  <si>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</si>
  <si>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</si>
  <si>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</si>
  <si>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</si>
  <si>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</si>
  <si>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</si>
  <si>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</si>
  <si>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</si>
  <si>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</si>
  <si>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</si>
  <si>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</si>
  <si>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</si>
  <si>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</si>
  <si>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</si>
  <si>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</si>
  <si>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</si>
  <si>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</si>
  <si>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</si>
  <si>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</si>
  <si>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</si>
  <si>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</si>
  <si>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</si>
  <si>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</si>
  <si>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</si>
  <si>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</si>
  <si>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</si>
  <si>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</si>
  <si>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</si>
  <si>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</si>
  <si>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</si>
  <si>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</si>
  <si>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</si>
  <si>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</si>
  <si>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</si>
  <si>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</si>
  <si>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</si>
  <si>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</si>
  <si>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</si>
  <si>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</si>
  <si>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</si>
  <si>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</si>
  <si>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</si>
  <si>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</si>
  <si>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</si>
  <si>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</si>
  <si>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</si>
  <si>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</si>
  <si>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</si>
  <si>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</si>
  <si>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</si>
  <si>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</si>
  <si>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</si>
  <si>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</si>
  <si>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</si>
  <si>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</si>
  <si>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</si>
  <si>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</si>
  <si>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</si>
  <si>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</si>
  <si>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</si>
  <si>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</si>
  <si>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</si>
  <si>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</si>
  <si>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</si>
  <si>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</si>
  <si>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</si>
  <si>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</si>
  <si>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</si>
  <si>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</si>
  <si>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</si>
  <si>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</si>
  <si>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</si>
  <si>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</si>
  <si>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</si>
  <si>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</si>
  <si>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</si>
  <si>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</si>
  <si>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</si>
  <si>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</si>
  <si>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</si>
  <si>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</si>
  <si>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</si>
  <si>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</si>
  <si>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</si>
  <si>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</si>
  <si>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</si>
  <si>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</si>
  <si>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</si>
  <si>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</si>
  <si>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</si>
  <si>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</si>
  <si>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</si>
  <si>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</si>
  <si>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</si>
  <si>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</si>
  <si>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</si>
  <si>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</si>
  <si>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</si>
  <si>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</si>
  <si>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</si>
  <si>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</si>
  <si>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</si>
  <si>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</si>
  <si>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</si>
  <si>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</si>
  <si>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</si>
  <si>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</si>
  <si>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</si>
  <si>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</si>
  <si>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</si>
  <si>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</si>
  <si>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</si>
  <si>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</si>
  <si>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</si>
  <si>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</si>
  <si>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</si>
  <si>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</si>
  <si>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</si>
  <si>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</si>
  <si>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</si>
  <si>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</si>
  <si>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</si>
  <si>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</si>
  <si>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</si>
  <si>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</si>
  <si>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</si>
  <si>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</si>
  <si>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</si>
  <si>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</si>
  <si>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</si>
  <si>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</si>
  <si>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</si>
  <si>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</si>
  <si>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</si>
  <si>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</si>
  <si>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</si>
  <si>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</si>
  <si>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</si>
  <si>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</si>
  <si>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</si>
  <si>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</si>
  <si>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</si>
  <si>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</si>
  <si>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</si>
  <si>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</si>
  <si>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</si>
  <si>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</si>
  <si>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</si>
  <si>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</si>
  <si>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</si>
  <si>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</si>
  <si>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</si>
  <si>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</si>
  <si>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</si>
  <si>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</si>
  <si>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</si>
  <si>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</si>
  <si>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</si>
  <si>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</si>
  <si>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</si>
  <si>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</si>
  <si>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</si>
  <si>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</si>
  <si>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</si>
  <si>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</si>
  <si>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</si>
  <si>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</si>
  <si>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</si>
  <si>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</si>
  <si>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</si>
  <si>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</si>
  <si>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</si>
  <si>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</si>
  <si>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</si>
  <si>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</si>
  <si>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</si>
  <si>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</si>
  <si>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</si>
  <si>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</si>
  <si>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</si>
  <si>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</si>
  <si>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</si>
  <si>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</si>
  <si>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</si>
  <si>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</si>
  <si>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</si>
  <si>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</si>
  <si>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</si>
  <si>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</si>
  <si>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</si>
  <si>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</si>
  <si>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</si>
  <si>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</si>
  <si>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</si>
  <si>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</si>
  <si>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</si>
  <si>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</si>
  <si>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</si>
  <si>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</si>
  <si>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</si>
  <si>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</si>
  <si>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</si>
  <si>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</si>
  <si>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</si>
  <si>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</si>
  <si>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</si>
  <si>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</si>
  <si>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</si>
  <si>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</si>
  <si>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</si>
  <si>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</si>
  <si>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</si>
  <si>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</si>
  <si>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</si>
  <si>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</si>
  <si>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</si>
  <si>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</si>
  <si>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</si>
  <si>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</si>
  <si>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</si>
  <si>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</si>
  <si>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</si>
  <si>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</si>
  <si>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</si>
  <si>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</si>
  <si>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</si>
  <si>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</si>
  <si>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</si>
  <si>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</si>
  <si>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</si>
  <si>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</si>
  <si>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</si>
  <si>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</si>
  <si>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</si>
  <si>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</si>
  <si>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</si>
  <si>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</si>
  <si>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</si>
  <si>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</si>
  <si>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</si>
  <si>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</si>
  <si>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</si>
  <si>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</si>
  <si>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</si>
  <si>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</si>
  <si>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</si>
  <si>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</si>
  <si>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</si>
  <si>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</si>
  <si>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</si>
  <si>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</si>
  <si>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</si>
  <si>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</si>
  <si>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</si>
  <si>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</si>
  <si>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</si>
  <si>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</si>
  <si>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</si>
  <si>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</si>
  <si>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</si>
  <si>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</si>
  <si>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</si>
  <si>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</si>
  <si>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</si>
  <si>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</si>
  <si>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</si>
  <si>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</si>
  <si>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</si>
  <si>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</si>
  <si>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</si>
  <si>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</si>
  <si>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</si>
  <si>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</si>
  <si>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</si>
  <si>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</si>
  <si>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</si>
  <si>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</si>
  <si>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</si>
  <si>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</si>
  <si>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</si>
  <si>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</si>
  <si>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</si>
  <si>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</si>
  <si>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</si>
  <si>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</si>
  <si>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</si>
  <si>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</si>
  <si>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</si>
  <si>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</si>
  <si>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</si>
  <si>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</si>
  <si>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</si>
  <si>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</si>
  <si>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</si>
  <si>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</si>
  <si>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</si>
  <si>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</si>
  <si>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</si>
  <si>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</si>
  <si>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</si>
  <si>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</si>
  <si>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</si>
  <si>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</si>
  <si>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</si>
  <si>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</si>
  <si>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</si>
  <si>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</si>
  <si>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</si>
  <si>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</si>
  <si>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</si>
  <si>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</si>
  <si>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</si>
  <si>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</si>
  <si>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</si>
  <si>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</si>
  <si>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</si>
  <si>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</si>
  <si>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</si>
  <si>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</si>
  <si>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</si>
  <si>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</si>
  <si>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</si>
  <si>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</si>
  <si>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</si>
  <si>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</si>
  <si>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</si>
  <si>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</si>
  <si>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</si>
  <si>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</si>
  <si>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</si>
  <si>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</si>
  <si>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</si>
  <si>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</si>
  <si>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</si>
  <si>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</si>
  <si>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</si>
  <si>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</si>
  <si>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</si>
  <si>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</si>
  <si>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</si>
  <si>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</si>
  <si>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</si>
  <si>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</si>
  <si>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</si>
  <si>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</si>
  <si>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</si>
  <si>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</si>
  <si>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</si>
  <si>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</si>
  <si>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</si>
  <si>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</si>
  <si>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</si>
  <si>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</si>
  <si>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</si>
  <si>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</si>
  <si>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</si>
  <si>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</si>
  <si>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</si>
  <si>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</si>
  <si>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</si>
  <si>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</si>
  <si>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</si>
  <si>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</si>
  <si>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</si>
  <si>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</si>
  <si>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</si>
  <si>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</si>
  <si>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</si>
  <si>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</si>
  <si>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</si>
  <si>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</si>
  <si>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</si>
  <si>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</si>
  <si>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</si>
  <si>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</si>
  <si>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</si>
  <si>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</si>
  <si>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</si>
  <si>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</si>
  <si>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</si>
  <si>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</si>
  <si>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</si>
  <si>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</si>
  <si>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</si>
  <si>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</si>
  <si>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</si>
  <si>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</si>
  <si>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</si>
  <si>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</si>
  <si>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</si>
  <si>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</si>
  <si>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</si>
  <si>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</si>
  <si>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</si>
  <si>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</si>
  <si>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</si>
  <si>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</si>
  <si>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</si>
  <si>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</si>
  <si>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</si>
  <si>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</si>
  <si>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</si>
  <si>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</si>
  <si>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</si>
  <si>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</si>
  <si>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</si>
  <si>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</si>
  <si>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</si>
  <si>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</si>
  <si>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</si>
  <si>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</si>
  <si>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</si>
  <si>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</si>
  <si>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</si>
  <si>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</si>
  <si>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</si>
  <si>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</si>
  <si>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</si>
  <si>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</si>
  <si>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</si>
  <si>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</si>
  <si>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</si>
  <si>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</si>
  <si>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</si>
  <si>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</si>
  <si>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</si>
  <si>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</si>
  <si>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</si>
  <si>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</si>
  <si>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</si>
  <si>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</si>
  <si>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</si>
  <si>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</si>
  <si>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</si>
  <si>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</si>
  <si>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</si>
  <si>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</si>
  <si>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</si>
  <si>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</si>
  <si>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</si>
  <si>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</si>
  <si>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</si>
  <si>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</si>
  <si>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</si>
  <si>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</si>
  <si>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</si>
  <si>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</si>
  <si>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</si>
  <si>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</si>
  <si>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</si>
  <si>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</si>
  <si>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</si>
  <si>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</si>
  <si>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</si>
  <si>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</si>
  <si>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</si>
  <si>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</si>
  <si>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</si>
  <si>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</si>
  <si>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</si>
  <si>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</si>
  <si>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</si>
  <si>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</si>
  <si>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</si>
  <si>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</si>
  <si>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</si>
  <si>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</si>
  <si>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</si>
  <si>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</si>
  <si>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</si>
  <si>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</si>
  <si>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</si>
  <si>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</si>
  <si>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</si>
  <si>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</si>
  <si>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</si>
  <si>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</si>
  <si>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</si>
  <si>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</si>
  <si>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</si>
  <si>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</si>
  <si>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</si>
  <si>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</si>
  <si>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</si>
  <si>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</si>
  <si>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</si>
  <si>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</si>
  <si>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</si>
  <si>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</si>
  <si>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</si>
  <si>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</si>
  <si>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</si>
  <si>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</si>
  <si>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</si>
  <si>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</si>
  <si>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</si>
  <si>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</si>
  <si>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</si>
  <si>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</si>
  <si>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</si>
  <si>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</si>
  <si>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</si>
  <si>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</si>
  <si>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</si>
  <si>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</si>
  <si>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</si>
  <si>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</si>
  <si>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</si>
  <si>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</si>
  <si>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</si>
  <si>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</si>
  <si>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</si>
  <si>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</si>
  <si>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</si>
  <si>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</si>
  <si>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</si>
  <si>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</si>
  <si>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</si>
  <si>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</si>
  <si>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</si>
  <si>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</si>
  <si>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</si>
  <si>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</si>
  <si>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</si>
  <si>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</si>
  <si>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</si>
  <si>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</si>
  <si>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</si>
  <si>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</si>
  <si>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</si>
  <si>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</si>
  <si>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</si>
  <si>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</si>
  <si>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</si>
  <si>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</si>
  <si>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</si>
  <si>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</si>
  <si>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</si>
  <si>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</si>
  <si>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</si>
  <si>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</si>
  <si>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</si>
  <si>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</si>
  <si>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</si>
  <si>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</si>
  <si>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</si>
  <si>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</si>
  <si>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</si>
  <si>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</si>
  <si>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</si>
  <si>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</si>
  <si>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</si>
  <si>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</si>
  <si>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</si>
  <si>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</si>
  <si>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</si>
  <si>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</si>
  <si>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</si>
  <si>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</si>
  <si>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</si>
  <si>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</si>
  <si>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</si>
  <si>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</si>
  <si>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</si>
  <si>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</si>
  <si>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</si>
  <si>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</si>
  <si>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</si>
  <si>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</si>
  <si>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</si>
  <si>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</si>
  <si>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</si>
  <si>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</si>
  <si>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</si>
  <si>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</si>
  <si>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</si>
  <si>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</si>
  <si>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</si>
  <si>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</si>
  <si>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</si>
  <si>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</si>
  <si>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</si>
  <si>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</si>
  <si>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</si>
  <si>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</si>
  <si>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</si>
  <si>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</si>
  <si>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</si>
  <si>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</si>
  <si>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</si>
  <si>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</si>
  <si>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</si>
  <si>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</si>
  <si>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</si>
  <si>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</si>
  <si>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</si>
  <si>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</si>
  <si>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</si>
  <si>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</si>
  <si>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</si>
  <si>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</si>
  <si>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</si>
  <si>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</si>
  <si>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</si>
  <si>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</si>
  <si>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</si>
  <si>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</si>
  <si>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</si>
  <si>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</si>
  <si>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</si>
  <si>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</si>
  <si>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</si>
  <si>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</si>
  <si>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</si>
  <si>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</si>
  <si>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</si>
  <si>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</si>
  <si>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</si>
  <si>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</si>
  <si>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</si>
  <si>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</si>
  <si>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</si>
  <si>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</si>
  <si>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</si>
  <si>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</si>
  <si>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</si>
  <si>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</si>
  <si>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</si>
  <si>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</si>
  <si>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</si>
  <si>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</si>
  <si>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</si>
  <si>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</si>
  <si>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</si>
  <si>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</si>
  <si>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</si>
  <si>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</si>
  <si>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</si>
  <si>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</si>
  <si>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</si>
  <si>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</si>
  <si>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</si>
  <si>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</si>
  <si>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</si>
  <si>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</si>
  <si>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</si>
  <si>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</si>
  <si>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</si>
  <si>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</si>
  <si>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</si>
  <si>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</si>
  <si>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</si>
  <si>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</si>
  <si>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</si>
  <si>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</si>
  <si>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</si>
  <si>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</si>
  <si>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</si>
  <si>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</si>
  <si>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</si>
  <si>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</si>
  <si>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</si>
  <si>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</si>
  <si>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</si>
  <si>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</si>
  <si>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</si>
  <si>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</si>
  <si>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</si>
  <si>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</si>
  <si>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</si>
  <si>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</si>
  <si>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</si>
  <si>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</si>
  <si>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</si>
  <si>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</si>
  <si>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</si>
  <si>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</si>
  <si>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</si>
  <si>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</si>
  <si>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</si>
  <si>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</si>
  <si>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</si>
  <si>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</si>
  <si>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</si>
  <si>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</si>
  <si>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</si>
  <si>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</si>
  <si>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</si>
  <si>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</si>
  <si>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</si>
  <si>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</si>
  <si>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</si>
  <si>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</si>
  <si>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</si>
  <si>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</si>
  <si>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</si>
  <si>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</si>
  <si>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</si>
  <si>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</si>
  <si>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</si>
  <si>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</si>
  <si>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</si>
  <si>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</si>
  <si>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</si>
  <si>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</si>
  <si>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</si>
  <si>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</si>
  <si>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</si>
  <si>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</si>
  <si>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</si>
  <si>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</si>
  <si>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</si>
  <si>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</si>
  <si>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</si>
  <si>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</si>
  <si>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</si>
  <si>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</si>
  <si>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</si>
  <si>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</si>
  <si>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</si>
  <si>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</si>
  <si>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</si>
  <si>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</si>
  <si>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</si>
  <si>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</si>
  <si>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</si>
  <si>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</si>
  <si>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</si>
  <si>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</si>
  <si>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</si>
  <si>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</si>
  <si>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</si>
  <si>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</si>
  <si>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</si>
  <si>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</si>
  <si>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</si>
  <si>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</si>
  <si>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</si>
  <si>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</si>
  <si>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</si>
  <si>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</si>
  <si>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</si>
  <si>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</si>
  <si>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</si>
  <si>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</si>
  <si>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</si>
  <si>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</si>
  <si>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</si>
  <si>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</si>
  <si>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</si>
  <si>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</si>
  <si>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</si>
  <si>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</si>
  <si>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</si>
  <si>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</si>
  <si>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</si>
  <si>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</si>
  <si>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</si>
  <si>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</si>
  <si>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</si>
  <si>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</si>
  <si>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</si>
  <si>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</si>
  <si>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</si>
  <si>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</si>
  <si>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</si>
  <si>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</si>
  <si>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</si>
  <si>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</si>
  <si>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</si>
  <si>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</si>
  <si>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</si>
  <si>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</si>
  <si>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</si>
  <si>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</si>
  <si>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</si>
  <si>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</si>
  <si>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</si>
  <si>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</si>
  <si>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</si>
  <si>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</si>
  <si>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</si>
  <si>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</si>
  <si>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</si>
  <si>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</si>
  <si>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</si>
  <si>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</si>
  <si>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</si>
  <si>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</si>
  <si>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</si>
  <si>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</si>
  <si>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</si>
  <si>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</si>
  <si>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</si>
  <si>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</si>
  <si>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</si>
  <si>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</si>
  <si>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</si>
  <si>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</si>
  <si>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</si>
  <si>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</si>
  <si>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</si>
  <si>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</si>
  <si>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</si>
  <si>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</si>
  <si>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</si>
  <si>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</si>
  <si>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</si>
  <si>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</si>
  <si>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</si>
  <si>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</si>
  <si>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</si>
  <si>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</si>
  <si>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</si>
  <si>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</si>
  <si>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</si>
  <si>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</si>
  <si>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</si>
  <si>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</si>
  <si>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</si>
  <si>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</si>
  <si>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</si>
  <si>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</si>
  <si>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</si>
  <si>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</si>
  <si>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</si>
  <si>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</si>
  <si>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</si>
  <si>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</si>
  <si>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</si>
  <si>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</si>
  <si>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</si>
  <si>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</si>
  <si>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</si>
  <si>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</si>
  <si>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</si>
  <si>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</si>
  <si>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</si>
  <si>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</si>
  <si>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</si>
  <si>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</si>
  <si>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</si>
  <si>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</si>
  <si>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</si>
  <si>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</si>
  <si>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</si>
  <si>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</si>
  <si>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</si>
  <si>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</si>
  <si>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</si>
  <si>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</si>
  <si>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</si>
  <si>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</si>
  <si>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</si>
  <si>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</si>
  <si>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</si>
  <si>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</si>
  <si>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</si>
  <si>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</si>
  <si>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</si>
  <si>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</si>
  <si>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</si>
  <si>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</si>
  <si>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</si>
  <si>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</si>
  <si>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</si>
  <si>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</si>
  <si>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</si>
  <si>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</si>
  <si>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</si>
  <si>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</si>
  <si>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</si>
  <si>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</si>
  <si>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</si>
  <si>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</si>
  <si>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</si>
  <si>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</si>
  <si>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</si>
  <si>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</si>
  <si>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</si>
  <si>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</si>
  <si>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</si>
  <si>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</si>
  <si>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</si>
  <si>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</si>
  <si>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</si>
  <si>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</si>
  <si>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</si>
  <si>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</si>
  <si>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</si>
  <si>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</si>
  <si>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</si>
  <si>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</si>
  <si>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</si>
  <si>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</si>
  <si>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</si>
  <si>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</si>
  <si>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</si>
  <si>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</si>
  <si>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</si>
  <si>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</si>
  <si>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</si>
  <si>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</si>
  <si>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</si>
  <si>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</si>
  <si>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</si>
  <si>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</si>
  <si>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</si>
  <si>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</si>
  <si>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</si>
  <si>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</si>
  <si>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</si>
  <si>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</si>
  <si>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</si>
  <si>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</si>
  <si>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</si>
  <si>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</si>
  <si>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</si>
  <si>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</si>
  <si>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</si>
  <si>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</si>
  <si>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</si>
  <si>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</si>
  <si>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</si>
  <si>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</si>
  <si>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</si>
  <si>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</si>
  <si>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</si>
  <si>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</si>
  <si>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</si>
  <si>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</si>
  <si>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</si>
  <si>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</si>
  <si>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</si>
  <si>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</si>
  <si>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</si>
  <si>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</si>
  <si>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</si>
  <si>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</si>
  <si>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</si>
  <si>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</si>
  <si>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</si>
  <si>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</si>
  <si>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</si>
  <si>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</si>
  <si>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</si>
  <si>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</si>
  <si>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</si>
  <si>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</si>
  <si>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</si>
  <si>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</si>
  <si>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</si>
  <si>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</si>
  <si>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</si>
  <si>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</si>
  <si>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</si>
  <si>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</si>
  <si>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</si>
  <si>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</si>
  <si>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</si>
  <si>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</si>
  <si>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</si>
  <si>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</si>
  <si>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</si>
  <si>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</si>
  <si>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</si>
  <si>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</si>
  <si>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</si>
  <si>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</si>
  <si>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</si>
  <si>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</si>
  <si>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</si>
  <si>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</si>
  <si>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</si>
  <si>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</si>
  <si>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</si>
  <si>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</si>
  <si>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</si>
  <si>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</si>
  <si>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</si>
  <si>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</si>
  <si>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</si>
  <si>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</si>
  <si>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</si>
  <si>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</si>
  <si>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</si>
  <si>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</si>
  <si>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</si>
  <si>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</si>
  <si>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</si>
  <si>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</si>
  <si>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</si>
  <si>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</si>
  <si>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</si>
  <si>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</si>
  <si>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</si>
  <si>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</si>
  <si>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</si>
  <si>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</si>
  <si>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</si>
  <si>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</si>
  <si>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</si>
  <si>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</si>
  <si>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</si>
  <si>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</si>
  <si>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</si>
  <si>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</si>
  <si>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</si>
  <si>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</si>
  <si>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</si>
  <si>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</si>
  <si>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</si>
  <si>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</si>
  <si>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</si>
  <si>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</si>
  <si>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</si>
  <si>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</si>
  <si>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</si>
  <si>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</si>
  <si>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</si>
  <si>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</si>
  <si>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</si>
  <si>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</si>
  <si>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</si>
  <si>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</si>
  <si>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</si>
  <si>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</si>
  <si>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</si>
  <si>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</si>
  <si>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</si>
  <si>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</si>
  <si>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</si>
  <si>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</si>
  <si>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</si>
  <si>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</si>
  <si>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</si>
  <si>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</si>
  <si>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</si>
  <si>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</si>
  <si>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</si>
  <si>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</si>
  <si>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</si>
  <si>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</si>
  <si>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</si>
  <si>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</si>
  <si>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</si>
  <si>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</si>
  <si>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</si>
  <si>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</si>
  <si>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</si>
  <si>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</si>
  <si>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</si>
  <si>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</si>
  <si>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</si>
  <si>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</si>
  <si>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</si>
  <si>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</si>
  <si>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</si>
  <si>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</si>
  <si>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</si>
  <si>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</si>
  <si>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</si>
  <si>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</si>
  <si>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</si>
  <si>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</si>
  <si>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</si>
  <si>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</si>
  <si>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</si>
  <si>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</si>
  <si>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</si>
  <si>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</si>
  <si>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</si>
  <si>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</si>
  <si>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</si>
  <si>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</si>
  <si>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</si>
  <si>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</si>
  <si>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</si>
  <si>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</si>
  <si>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</si>
  <si>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</si>
  <si>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</si>
  <si>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</si>
  <si>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</si>
  <si>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</si>
  <si>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</si>
  <si>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</si>
  <si>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</si>
  <si>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</si>
  <si>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</si>
  <si>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</si>
  <si>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</si>
  <si>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</si>
  <si>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</si>
  <si>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</si>
  <si>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</si>
  <si>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</si>
  <si>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</si>
  <si>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</si>
  <si>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</si>
  <si>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</si>
  <si>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</si>
  <si>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</si>
  <si>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</si>
  <si>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</si>
  <si>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</si>
  <si>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</si>
  <si>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</si>
  <si>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</si>
  <si>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</si>
  <si>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</si>
  <si>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</si>
  <si>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</si>
  <si>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</si>
  <si>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</si>
  <si>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</si>
  <si>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</si>
  <si>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</si>
  <si>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</si>
  <si>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</si>
  <si>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</si>
  <si>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</si>
  <si>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</si>
  <si>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</si>
  <si>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</si>
  <si>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</si>
  <si>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</si>
  <si>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</si>
  <si>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</si>
  <si>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</si>
  <si>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</si>
  <si>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</si>
  <si>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</si>
  <si>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</si>
  <si>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</si>
  <si>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</si>
  <si>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</si>
  <si>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</si>
  <si>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</si>
  <si>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</si>
  <si>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</si>
  <si>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</si>
  <si>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</si>
  <si>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</si>
  <si>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</si>
  <si>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</si>
  <si>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</si>
  <si>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</si>
  <si>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</si>
  <si>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</si>
  <si>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</si>
  <si>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</si>
  <si>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</si>
  <si>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</si>
  <si>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</si>
  <si>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</si>
  <si>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</si>
  <si>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</si>
  <si>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</si>
  <si>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</si>
  <si>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</si>
  <si>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</si>
  <si>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</si>
  <si>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</si>
  <si>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</si>
  <si>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</si>
  <si>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</si>
  <si>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</si>
  <si>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</si>
  <si>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</si>
  <si>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</si>
  <si>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</si>
  <si>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</si>
  <si>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</si>
  <si>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</si>
  <si>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</si>
  <si>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</si>
  <si>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</si>
  <si>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</si>
  <si>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</si>
  <si>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</si>
  <si>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</si>
  <si>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</si>
  <si>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</si>
  <si>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</si>
  <si>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</si>
  <si>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</si>
  <si>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</si>
  <si>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</si>
  <si>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</si>
  <si>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</si>
  <si>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</si>
  <si>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</si>
  <si>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</si>
  <si>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</si>
  <si>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</si>
  <si>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</si>
  <si>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</si>
  <si>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</si>
  <si>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</si>
  <si>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</si>
  <si>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</si>
  <si>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</si>
  <si>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</si>
  <si>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</si>
  <si>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</si>
  <si>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</si>
  <si>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</si>
  <si>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</si>
  <si>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</si>
  <si>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</si>
  <si>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</si>
  <si>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</si>
  <si>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</si>
  <si>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</si>
  <si>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</si>
  <si>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</si>
  <si>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</si>
  <si>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</si>
  <si>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</si>
  <si>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</si>
  <si>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</si>
  <si>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</si>
  <si>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</si>
  <si>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</si>
  <si>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</si>
  <si>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</si>
  <si>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</si>
  <si>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</si>
  <si>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</si>
  <si>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</si>
  <si>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</si>
  <si>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</si>
  <si>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</si>
  <si>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</si>
  <si>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</si>
  <si>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</si>
  <si>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</si>
  <si>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</si>
  <si>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</si>
  <si>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</si>
  <si>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</si>
  <si>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</si>
  <si>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</si>
  <si>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</si>
  <si>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</si>
  <si>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</si>
  <si>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</si>
  <si>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</si>
  <si>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</si>
  <si>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</si>
  <si>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</si>
  <si>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</si>
  <si>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</si>
  <si>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</si>
  <si>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</si>
  <si>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</si>
  <si>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</si>
  <si>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</si>
  <si>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</si>
  <si>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</si>
  <si>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</si>
  <si>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</si>
  <si>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</si>
  <si>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</si>
  <si>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</si>
  <si>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</si>
  <si>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</si>
  <si>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</si>
  <si>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</si>
  <si>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</si>
  <si>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</si>
  <si>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</si>
  <si>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</si>
  <si>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</si>
  <si>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</si>
  <si>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</si>
  <si>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</si>
  <si>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</si>
  <si>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</si>
  <si>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</si>
  <si>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</si>
  <si>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</si>
  <si>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</si>
  <si>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</si>
  <si>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</si>
  <si>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</si>
  <si>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</si>
  <si>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</si>
  <si>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</si>
  <si>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</si>
  <si>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</si>
  <si>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</si>
  <si>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</si>
  <si>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</si>
  <si>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</si>
  <si>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</si>
  <si>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</si>
  <si>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</si>
  <si>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</si>
  <si>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</si>
  <si>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</si>
  <si>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</si>
  <si>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</si>
  <si>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</si>
  <si>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</si>
  <si>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</si>
  <si>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</si>
  <si>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</si>
  <si>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</si>
  <si>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</si>
  <si>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</si>
  <si>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</si>
  <si>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</si>
  <si>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</si>
  <si>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</si>
  <si>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</si>
  <si>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</si>
  <si>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</si>
  <si>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</si>
  <si>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</si>
  <si>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</si>
  <si>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</si>
  <si>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</si>
  <si>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</si>
  <si>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</si>
  <si>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</si>
  <si>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</si>
  <si>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</si>
  <si>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</si>
  <si>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</si>
  <si>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</si>
  <si>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</si>
  <si>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</si>
  <si>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</si>
  <si>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</si>
  <si>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</si>
  <si>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</si>
  <si>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</si>
  <si>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</si>
  <si>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</si>
  <si>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</si>
  <si>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</si>
  <si>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</si>
  <si>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</si>
  <si>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</si>
  <si>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</si>
  <si>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</si>
  <si>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</si>
  <si>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</si>
  <si>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</si>
  <si>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</si>
  <si>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</si>
  <si>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</si>
  <si>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</si>
  <si>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</si>
  <si>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</si>
  <si>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</si>
  <si>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</si>
  <si>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</si>
  <si>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</si>
  <si>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</si>
  <si>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</si>
  <si>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</si>
  <si>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</si>
  <si>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</si>
  <si>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</si>
  <si>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</si>
  <si>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</si>
  <si>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</si>
  <si>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</si>
  <si>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</si>
  <si>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</si>
  <si>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</si>
  <si>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</si>
  <si>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</si>
  <si>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</si>
  <si>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</si>
  <si>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</si>
  <si>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</si>
  <si>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</si>
  <si>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</si>
  <si>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</si>
  <si>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</si>
  <si>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</si>
  <si>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</si>
  <si>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</si>
  <si>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</si>
  <si>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</si>
  <si>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</si>
  <si>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</si>
  <si>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</si>
  <si>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</si>
  <si>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</si>
  <si>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</si>
  <si>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</si>
  <si>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</si>
  <si>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</si>
  <si>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</si>
  <si>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</si>
  <si>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</si>
  <si>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</si>
  <si>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</si>
  <si>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</si>
  <si>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</si>
  <si>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</si>
  <si>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</si>
  <si>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</si>
  <si>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</si>
  <si>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</si>
  <si>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</si>
  <si>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</si>
  <si>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</si>
  <si>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</si>
  <si>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</si>
  <si>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</si>
  <si>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</si>
  <si>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</si>
  <si>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</si>
  <si>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</si>
  <si>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</si>
  <si>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</si>
  <si>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</si>
  <si>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</si>
  <si>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</si>
  <si>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</si>
  <si>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</si>
  <si>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</si>
  <si>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</si>
  <si>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</si>
  <si>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</si>
  <si>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</si>
  <si>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</si>
  <si>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</si>
  <si>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</si>
  <si>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</si>
  <si>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</si>
  <si>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</si>
  <si>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</si>
  <si>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</si>
  <si>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</si>
  <si>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</si>
  <si>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</si>
  <si>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</si>
  <si>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</si>
  <si>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</si>
  <si>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</si>
  <si>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</si>
  <si>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</si>
  <si>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</si>
  <si>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</si>
  <si>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</si>
  <si>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</si>
  <si>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</si>
  <si>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</si>
  <si>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</si>
  <si>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</si>
  <si>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</si>
  <si>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</si>
  <si>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</si>
  <si>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</si>
  <si>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</si>
  <si>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</si>
  <si>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</si>
  <si>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</si>
  <si>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</si>
  <si>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</si>
  <si>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</si>
  <si>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</si>
  <si>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</si>
  <si>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</si>
  <si>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</si>
  <si>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</si>
  <si>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</si>
  <si>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</si>
  <si>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</si>
  <si>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</si>
  <si>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</si>
  <si>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</si>
  <si>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</si>
  <si>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</si>
  <si>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</si>
  <si>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</si>
  <si>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</si>
  <si>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</si>
  <si>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</si>
  <si>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</si>
  <si>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</si>
  <si>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</si>
  <si>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</si>
  <si>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</si>
  <si>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</si>
  <si>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</si>
  <si>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</si>
  <si>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</si>
  <si>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</si>
  <si>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</si>
  <si>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</si>
  <si>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</si>
  <si>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</si>
  <si>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</si>
  <si>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</si>
  <si>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</si>
  <si>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</si>
  <si>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</si>
  <si>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</si>
  <si>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</si>
  <si>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</si>
  <si>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</si>
  <si>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</si>
  <si>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</si>
  <si>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</si>
  <si>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</si>
  <si>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</si>
  <si>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</si>
  <si>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</si>
  <si>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</si>
  <si>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</si>
  <si>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</si>
  <si>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</si>
  <si>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</si>
  <si>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</si>
  <si>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</si>
  <si>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</si>
  <si>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</si>
  <si>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</si>
  <si>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</si>
  <si>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</si>
  <si>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</si>
  <si>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</si>
  <si>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</si>
  <si>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</si>
  <si>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</si>
  <si>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</si>
  <si>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</si>
  <si>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</si>
  <si>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</si>
  <si>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</si>
  <si>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</si>
  <si>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</si>
  <si>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</si>
  <si>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</si>
  <si>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</si>
  <si>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</si>
  <si>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</si>
  <si>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</si>
  <si>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</si>
  <si>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</si>
  <si>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</si>
  <si>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</si>
  <si>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</si>
  <si>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</si>
  <si>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</si>
  <si>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</si>
  <si>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</si>
  <si>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</si>
  <si>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</si>
  <si>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</si>
  <si>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</si>
  <si>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</si>
  <si>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</si>
  <si>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</si>
  <si>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</si>
  <si>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</si>
  <si>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</si>
  <si>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</si>
  <si>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</si>
  <si>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</si>
  <si>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</si>
  <si>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</si>
  <si>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</si>
  <si>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</si>
  <si>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</si>
  <si>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</si>
  <si>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</si>
  <si>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</si>
  <si>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</si>
  <si>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</si>
  <si>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</si>
  <si>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</si>
  <si>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</si>
  <si>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</si>
  <si>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</si>
  <si>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</si>
  <si>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</si>
  <si>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</si>
  <si>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</si>
  <si>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</si>
  <si>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</si>
  <si>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</si>
  <si>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</si>
  <si>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</si>
  <si>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</si>
  <si>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</si>
  <si>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</si>
  <si>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</si>
  <si>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</si>
  <si>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</si>
  <si>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</si>
  <si>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</si>
  <si>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</si>
  <si>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</si>
  <si>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</si>
  <si>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</si>
  <si>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</si>
  <si>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</si>
  <si>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</si>
  <si>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</si>
  <si>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</si>
  <si>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</si>
  <si>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</si>
  <si>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</si>
  <si>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</si>
  <si>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</si>
  <si>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</si>
  <si>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</si>
  <si>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</si>
  <si>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</si>
  <si>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</si>
  <si>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</si>
  <si>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</si>
  <si>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</si>
  <si>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</si>
  <si>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</si>
  <si>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</si>
  <si>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</si>
  <si>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</si>
  <si>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</si>
  <si>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</si>
  <si>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</si>
  <si>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</si>
  <si>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</si>
  <si>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</si>
  <si>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</si>
  <si>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</si>
  <si>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</si>
  <si>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</si>
  <si>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</si>
  <si>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</si>
  <si>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</si>
  <si>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</si>
  <si>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</si>
  <si>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</si>
  <si>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</si>
  <si>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</si>
  <si>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</si>
  <si>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</si>
  <si>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</si>
  <si>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</si>
  <si>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</si>
  <si>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</si>
  <si>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</si>
  <si>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</si>
  <si>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</si>
  <si>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</si>
  <si>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</si>
  <si>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</si>
  <si>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</si>
  <si>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</si>
  <si>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</si>
  <si>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</si>
  <si>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</si>
  <si>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</si>
  <si>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</si>
  <si>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</si>
  <si>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</si>
  <si>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</si>
  <si>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</si>
  <si>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</si>
  <si>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</si>
  <si>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</si>
  <si>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</si>
  <si>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</si>
  <si>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</si>
  <si>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</si>
  <si>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</si>
  <si>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</si>
  <si>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</si>
  <si>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</si>
  <si>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</si>
  <si>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</si>
  <si>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</si>
  <si>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</si>
  <si>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</si>
  <si>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</si>
  <si>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</si>
  <si>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</si>
  <si>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</si>
  <si>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</si>
  <si>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</si>
  <si>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</si>
  <si>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</si>
  <si>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</si>
  <si>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</si>
  <si>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</si>
  <si>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</si>
  <si>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</si>
  <si>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</si>
  <si>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</si>
  <si>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</si>
  <si>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</si>
  <si>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</si>
  <si>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</si>
  <si>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</si>
  <si>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</si>
  <si>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</si>
  <si>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</si>
  <si>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</si>
  <si>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</si>
  <si>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</si>
  <si>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</si>
  <si>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</si>
  <si>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</si>
  <si>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</si>
  <si>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</si>
  <si>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</si>
  <si>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</si>
  <si>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</si>
  <si>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</si>
  <si>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</si>
  <si>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</si>
  <si>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</si>
  <si>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</si>
  <si>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</si>
  <si>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</si>
  <si>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</si>
  <si>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</si>
  <si>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</si>
  <si>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</si>
  <si>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</si>
  <si>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</si>
  <si>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</si>
  <si>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</si>
  <si>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</si>
  <si>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</si>
  <si>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</si>
  <si>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</si>
  <si>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</si>
  <si>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</si>
  <si>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</si>
  <si>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</si>
  <si>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</si>
  <si>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</si>
  <si>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</si>
  <si>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</si>
  <si>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</si>
  <si>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</si>
  <si>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</si>
  <si>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</si>
  <si>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</si>
  <si>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</si>
  <si>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</si>
  <si>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</si>
  <si>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</si>
  <si>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</si>
  <si>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</si>
  <si>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</si>
  <si>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</si>
  <si>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</si>
  <si>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</si>
  <si>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</si>
  <si>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</si>
  <si>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</si>
  <si>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</si>
  <si>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</si>
  <si>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</si>
  <si>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</si>
  <si>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</si>
  <si>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</si>
  <si>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</si>
  <si>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</si>
  <si>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</si>
  <si>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</si>
  <si>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</si>
  <si>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</si>
  <si>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</si>
  <si>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</si>
  <si>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</si>
  <si>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</si>
  <si>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</si>
  <si>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</si>
  <si>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</si>
  <si>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</si>
  <si>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</si>
  <si>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</si>
  <si>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</si>
  <si>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</si>
  <si>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</si>
  <si>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</si>
  <si>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</si>
  <si>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</si>
  <si>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</si>
  <si>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</si>
  <si>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</si>
  <si>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</si>
  <si>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</si>
  <si>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</si>
  <si>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</si>
  <si>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</si>
  <si>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</si>
  <si>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</si>
  <si>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</si>
  <si>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</si>
  <si>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</si>
  <si>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</si>
  <si>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</si>
  <si>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</si>
  <si>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</si>
  <si>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</si>
  <si>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</si>
  <si>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</si>
  <si>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</si>
  <si>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</si>
  <si>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</si>
  <si>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</si>
  <si>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</si>
  <si>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</si>
  <si>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</si>
  <si>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</si>
  <si>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</si>
  <si>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</si>
  <si>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</si>
  <si>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</si>
  <si>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</si>
  <si>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</si>
  <si>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</si>
  <si>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</si>
  <si>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</si>
  <si>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</si>
  <si>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</si>
  <si>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</si>
  <si>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</si>
  <si>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</si>
  <si>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</si>
  <si>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</si>
  <si>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</si>
  <si>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</si>
  <si>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</si>
  <si>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</si>
  <si>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</si>
  <si>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</si>
  <si>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</si>
  <si>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</si>
  <si>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</si>
  <si>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</si>
  <si>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</si>
  <si>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</si>
  <si>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</si>
  <si>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</si>
  <si>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</si>
  <si>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</si>
  <si>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</si>
  <si>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</si>
  <si>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</si>
  <si>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</si>
  <si>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</si>
  <si>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</si>
  <si>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</si>
  <si>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</si>
  <si>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</si>
  <si>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</si>
  <si>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</si>
  <si>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</si>
  <si>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</si>
  <si>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</si>
  <si>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</si>
  <si>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</si>
  <si>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</si>
  <si>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</si>
  <si>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</si>
  <si>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</si>
  <si>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</si>
  <si>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</si>
  <si>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</si>
  <si>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</si>
  <si>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</si>
  <si>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</si>
  <si>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</si>
  <si>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</si>
  <si>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</si>
  <si>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</si>
  <si>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</si>
  <si>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</si>
  <si>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</si>
  <si>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</si>
  <si>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</si>
  <si>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</si>
  <si>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</si>
  <si>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</si>
  <si>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</si>
  <si>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</si>
  <si>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</si>
  <si>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</si>
  <si>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</si>
  <si>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</si>
  <si>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</si>
  <si>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</si>
  <si>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</si>
  <si>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</si>
  <si>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</si>
  <si>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</si>
  <si>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</si>
  <si>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</si>
  <si>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</si>
  <si>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</si>
  <si>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</si>
  <si>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</si>
  <si>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</si>
  <si>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</si>
  <si>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</si>
  <si>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</si>
  <si>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</si>
  <si>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</si>
  <si>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</si>
  <si>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</si>
  <si>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</si>
  <si>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</si>
  <si>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</si>
  <si>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</si>
  <si>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</si>
  <si>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</si>
  <si>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</si>
  <si>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</si>
  <si>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</si>
  <si>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</si>
  <si>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</si>
  <si>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</si>
  <si>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</si>
  <si>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</si>
  <si>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</si>
  <si>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</si>
  <si>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</si>
  <si>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</si>
  <si>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</si>
  <si>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</si>
  <si>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</si>
  <si>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</si>
  <si>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</si>
  <si>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</si>
  <si>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</si>
  <si>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</si>
  <si>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</si>
  <si>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</si>
  <si>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</si>
  <si>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</si>
  <si>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</si>
  <si>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</si>
  <si>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</si>
  <si>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</si>
  <si>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</si>
  <si>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</si>
  <si>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</si>
  <si>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</si>
  <si>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</si>
  <si>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</si>
  <si>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</si>
  <si>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</si>
  <si>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</si>
  <si>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</si>
  <si>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</si>
  <si>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</si>
  <si>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</si>
  <si>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</si>
  <si>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</si>
  <si>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</si>
  <si>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</si>
  <si>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</si>
  <si>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</si>
  <si>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</si>
  <si>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</si>
  <si>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</si>
  <si>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</si>
  <si>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</si>
  <si>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</si>
  <si>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</si>
  <si>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</si>
  <si>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</si>
  <si>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</si>
  <si>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</si>
  <si>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</si>
  <si>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</si>
  <si>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</si>
  <si>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</si>
  <si>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</si>
  <si>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</si>
  <si>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</si>
  <si>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</si>
  <si>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</si>
  <si>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</si>
  <si>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</si>
  <si>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</si>
  <si>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</si>
  <si>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</si>
  <si>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</si>
  <si>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</si>
  <si>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</si>
  <si>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</si>
  <si>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</si>
  <si>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</si>
  <si>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</si>
  <si>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</si>
  <si>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</si>
  <si>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</si>
  <si>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</si>
  <si>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</si>
  <si>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</si>
  <si>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</si>
  <si>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</si>
  <si>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</si>
  <si>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</si>
  <si>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</si>
  <si>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</si>
  <si>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</si>
  <si>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</si>
  <si>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</si>
  <si>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</si>
  <si>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</si>
  <si>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</si>
  <si>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</si>
  <si>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</si>
  <si>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</si>
  <si>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</si>
  <si>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</si>
  <si>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</si>
  <si>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</si>
  <si>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</si>
  <si>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</si>
  <si>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</si>
  <si>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</si>
  <si>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</si>
  <si>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</si>
  <si>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</si>
  <si>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</si>
  <si>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</si>
  <si>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</si>
  <si>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</si>
  <si>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</si>
  <si>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</si>
  <si>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</si>
  <si>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</si>
  <si>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</si>
  <si>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</si>
  <si>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</si>
  <si>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</si>
  <si>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</si>
  <si>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</si>
  <si>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</si>
  <si>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</si>
  <si>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</si>
  <si>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</si>
  <si>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</si>
  <si>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</si>
  <si>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</si>
  <si>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</si>
  <si>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</si>
  <si>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</si>
  <si>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</si>
  <si>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</si>
  <si>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</si>
  <si>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</si>
  <si>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</si>
  <si>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</si>
  <si>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</si>
  <si>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</si>
  <si>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</si>
  <si>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</si>
  <si>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</si>
  <si>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</si>
  <si>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</si>
  <si>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</si>
  <si>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</si>
  <si>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</si>
  <si>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</si>
  <si>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</si>
  <si>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</si>
  <si>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</si>
  <si>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</si>
  <si>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</si>
  <si>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</si>
  <si>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</si>
  <si>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</si>
  <si>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</si>
  <si>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</si>
  <si>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</si>
  <si>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</si>
  <si>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</si>
  <si>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</si>
  <si>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</si>
  <si>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</si>
  <si>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</si>
  <si>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</si>
  <si>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</si>
  <si>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</si>
  <si>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</si>
  <si>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</si>
  <si>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</si>
  <si>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</si>
  <si>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</si>
  <si>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</si>
  <si>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</si>
  <si>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</si>
  <si>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</si>
  <si>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</si>
  <si>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</si>
  <si>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</si>
  <si>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</si>
  <si>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</si>
  <si>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</si>
  <si>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</si>
  <si>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</si>
  <si>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</si>
  <si>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</si>
  <si>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</si>
  <si>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</si>
  <si>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</si>
  <si>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</si>
  <si>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</si>
  <si>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</si>
  <si>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</si>
  <si>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</si>
  <si>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</si>
  <si>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</si>
  <si>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</si>
  <si>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</si>
  <si>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</si>
  <si>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</si>
  <si>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</si>
  <si>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</si>
  <si>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</si>
  <si>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</si>
  <si>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</si>
  <si>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</si>
  <si>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</si>
  <si>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</si>
  <si>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</si>
  <si>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</si>
  <si>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</si>
  <si>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</si>
  <si>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</si>
  <si>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</si>
  <si>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</si>
  <si>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</si>
  <si>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</si>
  <si>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</si>
  <si>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</si>
  <si>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</si>
  <si>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</si>
  <si>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</si>
  <si>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</si>
  <si>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</si>
  <si>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</si>
  <si>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</si>
  <si>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</si>
  <si>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</si>
  <si>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</si>
  <si>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</si>
  <si>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</si>
  <si>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</si>
  <si>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</si>
  <si>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</si>
  <si>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</si>
  <si>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</si>
  <si>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</si>
  <si>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</si>
  <si>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</si>
  <si>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</si>
  <si>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</si>
  <si>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</si>
  <si>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</si>
  <si>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</si>
  <si>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</si>
  <si>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</si>
  <si>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</si>
  <si>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</si>
  <si>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</si>
  <si>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</si>
  <si>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</si>
  <si>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</si>
  <si>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</si>
  <si>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</si>
  <si>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</si>
  <si>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</si>
  <si>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</si>
  <si>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</si>
  <si>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</si>
  <si>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</si>
  <si>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</si>
  <si>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</si>
  <si>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</si>
  <si>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</si>
  <si>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</si>
  <si>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</si>
  <si>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</si>
  <si>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</si>
  <si>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</si>
  <si>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</si>
  <si>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</si>
  <si>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</si>
  <si>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</si>
  <si>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</si>
  <si>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</si>
  <si>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</si>
  <si>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</si>
  <si>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</si>
  <si>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</si>
  <si>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</si>
  <si>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</si>
  <si>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</si>
  <si>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</si>
  <si>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</si>
  <si>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</si>
  <si>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</si>
  <si>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</si>
  <si>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</si>
  <si>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</si>
  <si>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</si>
  <si>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</si>
  <si>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</si>
  <si>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</si>
  <si>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</si>
  <si>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</si>
  <si>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</si>
  <si>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</si>
  <si>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</si>
  <si>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</si>
  <si>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</si>
  <si>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</si>
  <si>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</si>
  <si>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</si>
  <si>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</si>
  <si>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</si>
  <si>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</si>
  <si>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</si>
  <si>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</si>
  <si>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</si>
  <si>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</si>
  <si>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</si>
  <si>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</si>
  <si>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</si>
  <si>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</si>
  <si>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</si>
  <si>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</si>
  <si>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</si>
  <si>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</si>
  <si>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</si>
  <si>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</si>
  <si>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</si>
  <si>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</si>
  <si>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</si>
  <si>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</si>
  <si>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</si>
  <si>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</si>
  <si>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</si>
  <si>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</si>
  <si>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</si>
  <si>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</si>
  <si>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</si>
  <si>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</si>
  <si>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</si>
  <si>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</si>
  <si>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</si>
  <si>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</si>
  <si>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</si>
  <si>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</si>
  <si>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</si>
  <si>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</si>
  <si>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</si>
  <si>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</si>
  <si>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</si>
  <si>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</si>
  <si>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</si>
  <si>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</si>
  <si>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</si>
  <si>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</si>
  <si>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</si>
  <si>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</si>
  <si>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</si>
  <si>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</si>
  <si>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</si>
  <si>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</si>
  <si>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</si>
  <si>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</si>
  <si>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</si>
  <si>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</si>
  <si>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</si>
  <si>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</si>
  <si>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</si>
  <si>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</si>
  <si>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</si>
  <si>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</si>
  <si>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</si>
  <si>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</si>
  <si>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</si>
  <si>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</si>
  <si>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</si>
  <si>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</si>
  <si>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</si>
  <si>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</si>
  <si>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</si>
  <si>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</si>
  <si>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</si>
  <si>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</si>
  <si>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</si>
  <si>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</si>
  <si>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</si>
  <si>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</si>
  <si>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</si>
  <si>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</si>
  <si>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</si>
  <si>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</si>
  <si>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</si>
  <si>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</si>
  <si>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</si>
  <si>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</si>
  <si>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</si>
  <si>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</si>
  <si>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</si>
  <si>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</si>
  <si>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</si>
  <si>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</si>
  <si>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</si>
  <si>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</si>
  <si>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</si>
  <si>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</si>
  <si>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</si>
  <si>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</si>
  <si>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</si>
  <si>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</si>
  <si>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</si>
  <si>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</si>
  <si>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</si>
  <si>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</si>
  <si>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</si>
  <si>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</si>
  <si>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</si>
  <si>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</si>
  <si>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</si>
  <si>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</si>
  <si>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</si>
  <si>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</si>
  <si>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</si>
  <si>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</si>
  <si>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</si>
  <si>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</si>
  <si>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</si>
  <si>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</si>
  <si>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</si>
  <si>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</si>
  <si>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</si>
  <si>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</si>
  <si>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</si>
  <si>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</si>
  <si>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</si>
  <si>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</si>
  <si>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</si>
  <si>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</si>
  <si>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</si>
  <si>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</si>
  <si>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</si>
  <si>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</si>
  <si>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</si>
  <si>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</si>
  <si>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</si>
  <si>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</si>
  <si>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</si>
  <si>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</si>
  <si>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</si>
  <si>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</si>
  <si>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</si>
  <si>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</si>
  <si>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</si>
  <si>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</si>
  <si>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</si>
  <si>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</si>
  <si>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</si>
  <si>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</si>
  <si>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</si>
  <si>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</si>
  <si>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</si>
  <si>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</si>
  <si>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</si>
  <si>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</si>
  <si>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</si>
  <si>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</si>
  <si>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</si>
  <si>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</si>
  <si>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</si>
  <si>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</si>
  <si>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</si>
  <si>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</si>
  <si>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</si>
  <si>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</si>
  <si>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</si>
  <si>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</si>
  <si>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</si>
  <si>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</si>
  <si>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</si>
  <si>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</si>
  <si>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</si>
  <si>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</si>
  <si>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</si>
  <si>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</si>
  <si>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</si>
  <si>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</si>
  <si>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</si>
  <si>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</si>
  <si>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</si>
  <si>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</si>
  <si>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</si>
  <si>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</si>
  <si>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</si>
  <si>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</si>
  <si>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</si>
  <si>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</si>
  <si>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</si>
  <si>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</si>
  <si>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</si>
  <si>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</si>
  <si>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</si>
  <si>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</si>
  <si>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</si>
  <si>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</si>
  <si>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</si>
  <si>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</si>
  <si>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</si>
  <si>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</si>
  <si>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</si>
  <si>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</si>
  <si>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</si>
  <si>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</si>
  <si>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</si>
  <si>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</si>
  <si>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</si>
  <si>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</si>
  <si>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</si>
  <si>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</si>
  <si>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</si>
  <si>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</si>
  <si>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</si>
  <si>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</si>
  <si>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</si>
  <si>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</si>
  <si>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</si>
  <si>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</si>
  <si>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</si>
  <si>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</si>
  <si>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</si>
  <si>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</si>
  <si>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</si>
  <si>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</si>
  <si>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</si>
  <si>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</si>
  <si>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</si>
  <si>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</si>
  <si>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</si>
  <si>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</si>
  <si>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</si>
  <si>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</si>
  <si>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</si>
  <si>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</si>
  <si>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</si>
  <si>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</si>
  <si>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</si>
  <si>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</si>
  <si>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</si>
  <si>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</si>
  <si>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</si>
  <si>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</si>
  <si>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</si>
  <si>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</si>
  <si>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</si>
  <si>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</si>
  <si>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</si>
  <si>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</si>
  <si>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</si>
  <si>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</si>
  <si>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</si>
  <si>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</si>
  <si>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</si>
  <si>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</si>
  <si>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</si>
  <si>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</si>
  <si>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</si>
  <si>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</si>
  <si>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</si>
  <si>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</si>
  <si>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</si>
  <si>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</si>
  <si>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</si>
  <si>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</si>
  <si>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</si>
  <si>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</si>
  <si>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</si>
  <si>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</si>
  <si>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</si>
  <si>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</si>
  <si>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</si>
  <si>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</si>
  <si>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</si>
  <si>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</si>
  <si>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</si>
  <si>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</si>
  <si>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</si>
  <si>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</si>
  <si>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</si>
  <si>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</si>
  <si>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</si>
  <si>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</si>
  <si>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</si>
  <si>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</si>
  <si>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</si>
  <si>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</si>
  <si>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</si>
  <si>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</si>
  <si>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</si>
  <si>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</si>
  <si>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</si>
  <si>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</si>
  <si>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</si>
  <si>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</si>
  <si>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</si>
  <si>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</si>
  <si>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</si>
  <si>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</si>
  <si>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</si>
  <si>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</si>
  <si>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</si>
  <si>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</si>
  <si>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</si>
  <si>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</si>
  <si>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</si>
  <si>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</si>
  <si>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</si>
  <si>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</si>
  <si>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</si>
  <si>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</si>
  <si>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</si>
  <si>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</si>
  <si>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</si>
  <si>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</si>
  <si>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</si>
  <si>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</si>
  <si>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</si>
  <si>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</si>
  <si>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</si>
  <si>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</si>
  <si>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</si>
  <si>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</si>
  <si>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</si>
  <si>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</si>
  <si>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</si>
  <si>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</si>
  <si>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</si>
  <si>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</si>
  <si>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</si>
  <si>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</si>
  <si>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</si>
  <si>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</si>
  <si>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</si>
  <si>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</si>
  <si>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</si>
  <si>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</si>
  <si>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</si>
  <si>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</si>
  <si>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</si>
  <si>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</si>
  <si>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</si>
  <si>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</si>
  <si>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</si>
  <si>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</si>
  <si>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</si>
  <si>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</si>
  <si>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</si>
  <si>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</si>
  <si>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</si>
  <si>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</si>
  <si>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</si>
  <si>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</si>
  <si>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</si>
  <si>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</si>
  <si>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</si>
  <si>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</si>
  <si>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</si>
  <si>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</si>
  <si>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</si>
  <si>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</si>
  <si>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</si>
  <si>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</si>
  <si>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</si>
  <si>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</si>
  <si>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</si>
  <si>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</si>
  <si>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</si>
  <si>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</si>
  <si>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</si>
  <si>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</si>
  <si>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</si>
  <si>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</si>
  <si>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</si>
  <si>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</si>
  <si>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</si>
  <si>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</si>
  <si>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</si>
  <si>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</si>
  <si>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</si>
  <si>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</si>
  <si>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</si>
  <si>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</si>
  <si>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</si>
  <si>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</si>
  <si>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</si>
  <si>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</si>
  <si>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</si>
  <si>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</si>
  <si>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</si>
  <si>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</si>
  <si>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</si>
  <si>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</si>
  <si>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</si>
  <si>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</si>
  <si>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</si>
  <si>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</si>
  <si>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</si>
  <si>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</si>
  <si>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</si>
  <si>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</si>
  <si>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</si>
  <si>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</si>
  <si>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</si>
  <si>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</si>
  <si>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</si>
  <si>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</si>
  <si>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</si>
  <si>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</si>
  <si>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</si>
  <si>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</si>
  <si>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</si>
  <si>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</si>
  <si>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</si>
  <si>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</si>
  <si>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</si>
  <si>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</si>
  <si>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</si>
  <si>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</si>
  <si>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</si>
  <si>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</si>
  <si>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</si>
  <si>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</si>
  <si>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</si>
  <si>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</si>
  <si>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</si>
  <si>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</si>
  <si>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</si>
  <si>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</si>
  <si>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</si>
  <si>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</si>
  <si>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</si>
  <si>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</si>
  <si>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</si>
  <si>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</si>
  <si>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</si>
  <si>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</si>
  <si>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</si>
  <si>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</si>
  <si>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</si>
  <si>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</si>
  <si>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</si>
  <si>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</si>
  <si>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</si>
  <si>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</si>
  <si>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</si>
  <si>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</si>
  <si>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</si>
  <si>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</si>
  <si>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</si>
  <si>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</si>
  <si>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</si>
  <si>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</si>
  <si>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</si>
  <si>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</si>
  <si>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</si>
  <si>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</si>
  <si>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</si>
  <si>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</si>
  <si>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</si>
  <si>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</si>
  <si>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</si>
  <si>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</si>
  <si>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</si>
  <si>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</si>
  <si>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</si>
  <si>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</si>
  <si>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</si>
  <si>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</si>
  <si>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</si>
  <si>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</si>
  <si>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</si>
  <si>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</si>
  <si>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</si>
  <si>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</si>
  <si>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</si>
  <si>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</si>
  <si>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</si>
  <si>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</si>
  <si>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</si>
  <si>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</si>
  <si>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</si>
  <si>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</si>
  <si>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</si>
  <si>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</si>
  <si>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</si>
  <si>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</si>
  <si>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</si>
  <si>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</si>
  <si>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</si>
  <si>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</si>
  <si>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</si>
  <si>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</si>
  <si>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</si>
  <si>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</si>
  <si>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</si>
  <si>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</si>
  <si>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</si>
  <si>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</si>
  <si>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</si>
  <si>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</si>
  <si>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</si>
  <si>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</si>
  <si>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</si>
  <si>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</si>
  <si>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</si>
  <si>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</si>
  <si>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</si>
  <si>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</si>
  <si>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</si>
  <si>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</si>
  <si>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</si>
  <si>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</si>
  <si>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</si>
  <si>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</si>
  <si>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</si>
  <si>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</si>
  <si>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</si>
  <si>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</si>
  <si>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</si>
  <si>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</si>
  <si>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</si>
  <si>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</si>
  <si>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</si>
  <si>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</si>
  <si>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</si>
  <si>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</si>
  <si>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</si>
  <si>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</si>
  <si>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</si>
  <si>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</si>
  <si>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</si>
  <si>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</si>
  <si>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</si>
  <si>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</si>
  <si>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</si>
  <si>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</si>
  <si>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</si>
  <si>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</si>
  <si>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</si>
  <si>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</si>
  <si>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</si>
  <si>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</si>
  <si>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</si>
  <si>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</si>
  <si>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</si>
  <si>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</si>
  <si>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</si>
  <si>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</si>
  <si>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</si>
  <si>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</si>
  <si>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</si>
  <si>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</si>
  <si>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</si>
  <si>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</si>
  <si>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</si>
  <si>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</si>
  <si>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</si>
  <si>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</si>
  <si>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</si>
  <si>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</si>
  <si>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</si>
  <si>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</si>
  <si>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</si>
  <si>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</si>
  <si>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</si>
  <si>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</si>
  <si>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</si>
  <si>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</si>
  <si>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</si>
  <si>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</si>
  <si>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</si>
  <si>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</si>
  <si>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</si>
  <si>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</si>
  <si>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</si>
  <si>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</si>
  <si>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</si>
  <si>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</si>
  <si>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</si>
  <si>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</si>
  <si>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</si>
  <si>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</si>
  <si>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</si>
  <si>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</si>
  <si>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</si>
  <si>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</si>
  <si>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</si>
  <si>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</si>
  <si>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</si>
  <si>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</si>
  <si>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</si>
  <si>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</si>
  <si>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</si>
  <si>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</si>
  <si>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</si>
  <si>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</si>
  <si>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</si>
  <si>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</si>
  <si>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</si>
  <si>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</si>
  <si>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</si>
  <si>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</si>
  <si>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</si>
  <si>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</si>
  <si>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</si>
  <si>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</si>
  <si>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</si>
  <si>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</si>
  <si>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</si>
  <si>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</si>
  <si>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</si>
  <si>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</si>
  <si>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</si>
  <si>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</si>
  <si>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</si>
  <si>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</si>
  <si>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</si>
  <si>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</si>
  <si>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</si>
  <si>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</si>
  <si>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</si>
  <si>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</si>
  <si>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</si>
  <si>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</si>
  <si>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</si>
  <si>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</si>
  <si>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</si>
  <si>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</si>
  <si>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</si>
  <si>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</si>
  <si>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</si>
  <si>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</si>
  <si>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</si>
  <si>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</si>
  <si>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</si>
  <si>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</si>
  <si>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</si>
  <si>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</si>
  <si>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</si>
  <si>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</si>
  <si>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</si>
  <si>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</si>
  <si>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</si>
  <si>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</si>
  <si>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</si>
  <si>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</si>
  <si>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</si>
  <si>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</si>
  <si>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</si>
  <si>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</si>
  <si>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</si>
  <si>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</si>
  <si>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</si>
  <si>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</si>
  <si>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</si>
  <si>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</si>
  <si>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</si>
  <si>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</si>
  <si>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</si>
  <si>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</si>
  <si>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</si>
  <si>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</si>
  <si>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</si>
  <si>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</si>
  <si>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</si>
  <si>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</si>
  <si>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</si>
  <si>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</si>
  <si>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</si>
  <si>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</si>
  <si>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</si>
  <si>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</si>
  <si>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</si>
  <si>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</si>
  <si>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</si>
  <si>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</si>
  <si>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</si>
  <si>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</si>
  <si>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</si>
  <si>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</si>
  <si>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</si>
  <si>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</si>
  <si>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</si>
  <si>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</si>
  <si>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</si>
  <si>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</si>
  <si>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</si>
  <si>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</si>
  <si>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</si>
  <si>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</si>
  <si>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</si>
  <si>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</si>
  <si>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</si>
  <si>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</si>
  <si>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</si>
  <si>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</si>
  <si>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</si>
  <si>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</si>
  <si>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</si>
  <si>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</si>
  <si>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</si>
  <si>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</si>
  <si>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</si>
  <si>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</si>
  <si>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</si>
  <si>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</si>
  <si>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</si>
  <si>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</si>
  <si>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</si>
  <si>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</si>
  <si>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</si>
  <si>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</si>
  <si>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</si>
  <si>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</si>
  <si>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</si>
  <si>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</si>
  <si>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</si>
  <si>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</si>
  <si>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</si>
  <si>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</si>
  <si>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</si>
  <si>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</si>
  <si>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</si>
  <si>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</si>
  <si>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</si>
  <si>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</si>
  <si>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</si>
  <si>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</si>
  <si>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</si>
  <si>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</si>
  <si>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</si>
  <si>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</si>
  <si>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</si>
  <si>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</si>
  <si>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</si>
  <si>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</si>
  <si>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</si>
  <si>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</si>
  <si>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</si>
  <si>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</si>
  <si>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</si>
  <si>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</si>
  <si>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</si>
  <si>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</si>
  <si>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</si>
  <si>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</si>
  <si>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</si>
  <si>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</si>
  <si>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</si>
  <si>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</si>
  <si>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</si>
  <si>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</si>
  <si>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</si>
  <si>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</si>
  <si>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</si>
  <si>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</si>
  <si>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</si>
  <si>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</si>
  <si>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</si>
  <si>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</si>
  <si>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</si>
  <si>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</si>
  <si>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</si>
  <si>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</si>
  <si>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</si>
  <si>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</si>
  <si>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</si>
  <si>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</si>
  <si>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</si>
  <si>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</si>
  <si>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</si>
  <si>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</si>
  <si>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</si>
  <si>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</si>
  <si>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</si>
  <si>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</si>
  <si>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</si>
  <si>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</si>
  <si>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</si>
  <si>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</si>
  <si>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</si>
  <si>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</si>
  <si>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</si>
  <si>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</si>
  <si>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</si>
  <si>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</si>
  <si>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</si>
  <si>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</si>
  <si>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</si>
  <si>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</si>
  <si>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</si>
  <si>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</si>
  <si>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</si>
  <si>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</si>
  <si>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</si>
  <si>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</si>
  <si>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</si>
  <si>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</si>
  <si>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</si>
  <si>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</si>
  <si>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</si>
  <si>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</si>
  <si>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</si>
  <si>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</si>
  <si>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</si>
  <si>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</si>
  <si>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</si>
  <si>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</si>
  <si>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</si>
  <si>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</si>
  <si>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</si>
  <si>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</si>
  <si>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</si>
  <si>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</si>
  <si>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</si>
  <si>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</si>
  <si>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</si>
  <si>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</si>
  <si>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</si>
  <si>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</si>
  <si>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</si>
  <si>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</si>
  <si>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</si>
  <si>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</si>
  <si>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</si>
  <si>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</si>
  <si>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</si>
  <si>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</si>
  <si>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</si>
  <si>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</si>
  <si>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</si>
  <si>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</si>
  <si>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</si>
  <si>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</si>
  <si>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</si>
  <si>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</si>
  <si>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</si>
  <si>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</si>
  <si>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</si>
  <si>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</si>
  <si>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</si>
  <si>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</si>
  <si>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</si>
  <si>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</si>
  <si>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</si>
  <si>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</si>
  <si>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</si>
  <si>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</si>
  <si>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</si>
  <si>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</si>
  <si>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</si>
  <si>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</si>
  <si>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</si>
  <si>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</si>
  <si>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</si>
  <si>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</si>
  <si>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</si>
  <si>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</si>
  <si>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</si>
  <si>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</si>
  <si>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</si>
  <si>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</si>
  <si>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</si>
  <si>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</si>
  <si>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</si>
  <si>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</si>
  <si>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</si>
  <si>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</si>
  <si>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</si>
  <si>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</si>
  <si>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</si>
  <si>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</si>
  <si>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</si>
  <si>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</si>
  <si>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</si>
  <si>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</si>
  <si>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</si>
  <si>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</si>
  <si>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</si>
  <si>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</si>
  <si>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</si>
  <si>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</si>
  <si>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</si>
  <si>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</si>
  <si>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</si>
  <si>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</si>
  <si>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</si>
  <si>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</si>
  <si>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</si>
  <si>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</si>
  <si>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</si>
  <si>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</si>
  <si>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</si>
  <si>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</si>
  <si>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</si>
  <si>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</si>
  <si>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</si>
  <si>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</si>
  <si>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</si>
  <si>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</si>
  <si>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</si>
  <si>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</si>
  <si>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</si>
  <si>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</si>
  <si>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</si>
  <si>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</si>
  <si>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</si>
  <si>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</si>
  <si>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</si>
  <si>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</si>
  <si>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</si>
  <si>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</si>
  <si>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</si>
  <si>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</si>
  <si>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</si>
  <si>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</si>
  <si>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</si>
  <si>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</si>
  <si>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</si>
  <si>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</si>
  <si>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</si>
  <si>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</si>
  <si>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</si>
  <si>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</si>
  <si>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</si>
  <si>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</si>
  <si>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</si>
  <si>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</si>
  <si>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</si>
  <si>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</si>
  <si>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</si>
  <si>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</si>
  <si>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</si>
  <si>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</si>
  <si>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</si>
  <si>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</si>
  <si>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</si>
  <si>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</si>
  <si>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</si>
  <si>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</si>
  <si>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</si>
  <si>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</si>
  <si>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</si>
  <si>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</si>
  <si>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</si>
  <si>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</si>
  <si>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</si>
  <si>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</si>
  <si>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</si>
  <si>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</si>
  <si>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</si>
  <si>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</si>
  <si>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</si>
  <si>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</si>
  <si>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</si>
  <si>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</si>
  <si>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</si>
  <si>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</si>
  <si>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</si>
  <si>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</si>
  <si>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</si>
  <si>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</si>
  <si>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</si>
  <si>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</si>
  <si>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</si>
  <si>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</si>
  <si>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</si>
  <si>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</si>
  <si>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</si>
  <si>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</si>
  <si>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</si>
  <si>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</si>
  <si>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</si>
  <si>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</si>
  <si>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</si>
  <si>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</si>
  <si>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</si>
  <si>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</si>
  <si>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</si>
  <si>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</si>
  <si>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</si>
  <si>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</si>
  <si>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</si>
  <si>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</si>
  <si>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</si>
  <si>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</si>
  <si>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</si>
  <si>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</si>
  <si>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</si>
  <si>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</si>
  <si>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</si>
  <si>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</si>
  <si>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</si>
  <si>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</si>
  <si>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</si>
  <si>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</si>
  <si>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</si>
  <si>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</si>
  <si>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</si>
  <si>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</si>
  <si>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</si>
  <si>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</si>
  <si>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</si>
  <si>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</si>
  <si>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</si>
  <si>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</si>
  <si>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</si>
  <si>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</si>
  <si>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</si>
  <si>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</si>
  <si>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</si>
  <si>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</si>
  <si>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</si>
  <si>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</si>
  <si>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</si>
  <si>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</si>
  <si>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</si>
  <si>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</si>
  <si>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</si>
  <si>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</si>
  <si>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</si>
  <si>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</si>
  <si>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</si>
  <si>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</si>
  <si>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</si>
  <si>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</si>
  <si>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</si>
  <si>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</si>
  <si>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</si>
  <si>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</si>
  <si>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</si>
  <si>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</si>
  <si>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</si>
  <si>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</si>
  <si>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</si>
  <si>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</si>
  <si>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</si>
  <si>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</si>
  <si>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</si>
  <si>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</si>
  <si>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</si>
  <si>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</si>
  <si>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</si>
  <si>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</si>
  <si>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</si>
  <si>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</si>
  <si>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</si>
  <si>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</si>
  <si>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</si>
  <si>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</si>
  <si>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</si>
  <si>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</si>
  <si>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</si>
  <si>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</si>
  <si>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</si>
  <si>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</si>
  <si>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</si>
  <si>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</si>
  <si>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</si>
  <si>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</si>
  <si>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</si>
  <si>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</si>
  <si>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</si>
  <si>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</si>
  <si>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</si>
  <si>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</si>
  <si>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</si>
  <si>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</si>
  <si>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</si>
  <si>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</si>
  <si>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</si>
  <si>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</si>
  <si>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</si>
  <si>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</si>
  <si>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</si>
  <si>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</si>
  <si>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</si>
  <si>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</si>
  <si>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</si>
  <si>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</si>
  <si>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</si>
  <si>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</si>
  <si>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</si>
  <si>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</si>
  <si>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</si>
  <si>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</si>
  <si>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</si>
  <si>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</si>
  <si>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</si>
  <si>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</si>
  <si>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</si>
  <si>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</si>
  <si>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</si>
  <si>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</si>
  <si>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</si>
  <si>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</si>
  <si>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</si>
  <si>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</si>
  <si>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</si>
  <si>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</si>
  <si>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</si>
  <si>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</si>
  <si>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</si>
  <si>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</si>
  <si>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</si>
  <si>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</si>
  <si>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</si>
  <si>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</si>
  <si>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</si>
  <si>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</si>
  <si>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</si>
  <si>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</si>
  <si>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</si>
  <si>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</si>
  <si>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</si>
  <si>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</si>
  <si>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</si>
  <si>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</si>
  <si>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</si>
  <si>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</si>
  <si>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</si>
  <si>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</si>
  <si>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</si>
  <si>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</si>
  <si>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</si>
  <si>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</si>
  <si>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</si>
  <si>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</si>
  <si>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</si>
  <si>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</si>
  <si>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</si>
  <si>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</si>
  <si>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</si>
  <si>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</si>
  <si>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</si>
  <si>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</si>
  <si>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</si>
  <si>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</si>
  <si>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</si>
  <si>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</si>
  <si>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</si>
  <si>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</si>
  <si>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</si>
  <si>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</si>
  <si>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</si>
  <si>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</si>
  <si>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</si>
  <si>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</si>
  <si>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</si>
  <si>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</si>
  <si>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</si>
  <si>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</si>
  <si>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</si>
  <si>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</si>
  <si>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</si>
  <si>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</si>
  <si>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</si>
  <si>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</si>
  <si>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</si>
  <si>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</si>
  <si>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</si>
  <si>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</si>
  <si>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</si>
  <si>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</si>
  <si>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</si>
  <si>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</si>
  <si>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</si>
  <si>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</si>
  <si>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</si>
  <si>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</si>
  <si>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</si>
  <si>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</si>
  <si>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</si>
  <si>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</si>
  <si>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</si>
  <si>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</si>
  <si>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</si>
  <si>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</si>
  <si>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</si>
  <si>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</si>
  <si>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</si>
  <si>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</si>
  <si>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</si>
  <si>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</si>
  <si>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</si>
  <si>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</si>
  <si>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</si>
  <si>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</si>
  <si>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</si>
  <si>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</si>
  <si>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</si>
  <si>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</si>
  <si>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</si>
  <si>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</si>
  <si>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</si>
  <si>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</si>
  <si>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</si>
  <si>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</si>
  <si>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</si>
  <si>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</si>
  <si>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</si>
  <si>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</si>
  <si>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</si>
  <si>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</si>
  <si>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</si>
  <si>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</si>
  <si>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</si>
  <si>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</si>
  <si>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</si>
  <si>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</si>
  <si>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</si>
  <si>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</si>
  <si>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</si>
  <si>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</si>
  <si>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</si>
  <si>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</si>
  <si>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</si>
  <si>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</si>
  <si>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</si>
  <si>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</si>
  <si>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</si>
  <si>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</si>
  <si>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</si>
  <si>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</si>
  <si>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</si>
  <si>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</si>
  <si>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</si>
  <si>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</si>
  <si>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</si>
  <si>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</si>
  <si>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</si>
  <si>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</si>
  <si>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</si>
  <si>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</si>
  <si>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</si>
  <si>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</si>
  <si>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</si>
  <si>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</si>
  <si>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</si>
  <si>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</si>
  <si>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</si>
  <si>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</si>
  <si>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</si>
  <si>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</si>
  <si>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</si>
  <si>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</si>
  <si>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</si>
  <si>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</si>
  <si>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</si>
  <si>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</si>
  <si>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</si>
  <si>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</si>
  <si>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</si>
  <si>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</si>
  <si>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</si>
  <si>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</si>
  <si>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</si>
  <si>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</si>
  <si>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</si>
  <si>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</si>
  <si>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</si>
  <si>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</si>
  <si>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</si>
  <si>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</si>
  <si>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</si>
  <si>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</si>
  <si>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</si>
  <si>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</si>
  <si>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</si>
  <si>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</si>
  <si>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</si>
  <si>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</si>
  <si>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</si>
  <si>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</si>
  <si>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</si>
  <si>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</si>
  <si>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</si>
  <si>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</si>
  <si>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</si>
  <si>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</si>
  <si>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</si>
  <si>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</si>
  <si>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</si>
  <si>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</si>
  <si>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</si>
  <si>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</si>
  <si>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</si>
  <si>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</si>
  <si>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</si>
  <si>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</si>
  <si>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</si>
  <si>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</si>
  <si>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</si>
  <si>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</si>
  <si>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</si>
  <si>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</si>
  <si>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</si>
  <si>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</si>
  <si>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</si>
  <si>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</si>
  <si>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</si>
  <si>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</si>
  <si>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</si>
  <si>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</si>
  <si>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</si>
  <si>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</si>
  <si>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</si>
  <si>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</si>
  <si>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</si>
  <si>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</si>
  <si>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</si>
  <si>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</si>
  <si>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</si>
  <si>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</si>
  <si>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</si>
  <si>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</si>
  <si>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</si>
  <si>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</si>
  <si>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</si>
  <si>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</si>
  <si>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</si>
  <si>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</si>
  <si>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</si>
  <si>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</si>
  <si>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</si>
  <si>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</si>
  <si>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</si>
  <si>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</si>
  <si>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</si>
  <si>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</si>
  <si>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</si>
  <si>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</si>
  <si>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</si>
  <si>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</si>
  <si>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</si>
  <si>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</si>
  <si>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</si>
  <si>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</si>
  <si>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</si>
  <si>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</si>
  <si>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</si>
  <si>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</si>
  <si>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</si>
  <si>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</si>
  <si>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</si>
  <si>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</si>
  <si>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</si>
  <si>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</si>
  <si>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</si>
  <si>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</si>
  <si>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</si>
  <si>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</si>
  <si>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</si>
  <si>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</si>
  <si>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</si>
  <si>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</si>
  <si>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</si>
  <si>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</si>
  <si>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</si>
  <si>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</si>
  <si>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</si>
  <si>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</si>
  <si>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</si>
  <si>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</si>
  <si>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</si>
  <si>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</si>
  <si>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</si>
  <si>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</si>
  <si>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</si>
  <si>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</si>
  <si>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</si>
  <si>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</si>
  <si>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</si>
  <si>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</si>
  <si>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</si>
  <si>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</si>
  <si>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</si>
  <si>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</si>
  <si>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</si>
  <si>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</si>
  <si>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</si>
  <si>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</si>
  <si>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</si>
  <si>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</si>
  <si>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</si>
  <si>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</si>
  <si>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</si>
  <si>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</si>
  <si>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</si>
  <si>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</si>
  <si>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</si>
  <si>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</si>
  <si>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</si>
  <si>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</si>
  <si>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</si>
  <si>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</si>
  <si>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</si>
  <si>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</si>
  <si>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</si>
  <si>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</si>
  <si>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</si>
  <si>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</si>
  <si>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</si>
  <si>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</si>
  <si>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</si>
  <si>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</si>
  <si>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</si>
  <si>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</si>
  <si>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</si>
  <si>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</si>
  <si>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</si>
  <si>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</si>
  <si>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</si>
  <si>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</si>
  <si>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</si>
  <si>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</si>
  <si>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</si>
  <si>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</si>
  <si>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</si>
  <si>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</si>
  <si>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</si>
  <si>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</si>
  <si>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</si>
  <si>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</si>
  <si>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</si>
  <si>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</si>
  <si>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</si>
  <si>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</si>
  <si>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</si>
  <si>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</si>
  <si>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</si>
  <si>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</si>
  <si>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</si>
  <si>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</si>
  <si>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</si>
  <si>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</si>
  <si>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</si>
  <si>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</si>
  <si>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</si>
  <si>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</si>
  <si>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</si>
  <si>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</si>
  <si>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</si>
  <si>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</si>
  <si>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</si>
  <si>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</si>
  <si>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</si>
  <si>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</si>
  <si>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</si>
  <si>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</si>
  <si>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</si>
  <si>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</si>
  <si>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</si>
  <si>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</si>
  <si>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</si>
  <si>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</si>
  <si>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</si>
  <si>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</si>
  <si>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</si>
  <si>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</si>
  <si>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</si>
  <si>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</si>
  <si>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</si>
  <si>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</si>
  <si>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</si>
  <si>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</si>
  <si>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</si>
  <si>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</si>
  <si>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</si>
  <si>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</si>
  <si>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</si>
  <si>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</si>
  <si>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</si>
  <si>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</si>
  <si>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</si>
  <si>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</si>
  <si>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</si>
  <si>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</si>
  <si>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</si>
  <si>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</si>
  <si>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</si>
  <si>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</si>
  <si>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</si>
  <si>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</si>
  <si>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</si>
  <si>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</si>
  <si>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</si>
  <si>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</si>
  <si>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</si>
  <si>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</si>
  <si>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</si>
  <si>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</si>
  <si>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</si>
  <si>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</si>
  <si>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</si>
  <si>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</si>
  <si>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</si>
  <si>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</si>
  <si>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</si>
  <si>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</si>
  <si>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</si>
  <si>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</si>
  <si>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</si>
  <si>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</si>
  <si>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</si>
  <si>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</si>
  <si>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</si>
  <si>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</si>
  <si>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</si>
  <si>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</si>
  <si>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</si>
  <si>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</si>
  <si>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</si>
  <si>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</si>
  <si>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</si>
  <si>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</si>
  <si>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</si>
  <si>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</si>
  <si>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</si>
  <si>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</si>
  <si>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</si>
  <si>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</si>
  <si>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</si>
  <si>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</si>
  <si>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</si>
  <si>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</si>
  <si>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</si>
  <si>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</si>
  <si>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</si>
  <si>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</si>
  <si>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</si>
  <si>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</si>
  <si>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</si>
  <si>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</si>
  <si>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</si>
  <si>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</si>
  <si>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</si>
  <si>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</si>
  <si>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</si>
  <si>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</si>
  <si>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</si>
  <si>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</si>
  <si>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</si>
  <si>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</si>
  <si>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</si>
  <si>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</si>
  <si>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</si>
  <si>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</si>
  <si>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</si>
  <si>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</si>
  <si>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</si>
  <si>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</si>
  <si>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</si>
  <si>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</si>
  <si>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</si>
  <si>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</si>
  <si>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</si>
  <si>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</si>
  <si>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</si>
  <si>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</si>
  <si>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</si>
  <si>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</si>
  <si>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</si>
  <si>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</si>
  <si>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</si>
  <si>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</si>
  <si>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</si>
  <si>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</si>
  <si>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</si>
  <si>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</si>
  <si>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</si>
  <si>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</si>
  <si>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</si>
  <si>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</si>
  <si>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</si>
  <si>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</si>
  <si>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</si>
  <si>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</si>
  <si>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</si>
  <si>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</si>
  <si>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</si>
  <si>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</si>
  <si>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</si>
  <si>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</si>
  <si>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</si>
  <si>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</si>
  <si>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</si>
  <si>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</si>
  <si>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</si>
  <si>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</si>
  <si>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</si>
  <si>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</si>
  <si>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</si>
  <si>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</si>
  <si>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</si>
  <si>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</si>
  <si>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</si>
  <si>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</si>
  <si>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</si>
  <si>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</si>
  <si>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</si>
  <si>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</si>
  <si>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</si>
  <si>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</si>
  <si>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</si>
  <si>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</si>
  <si>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</si>
  <si>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</si>
  <si>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</si>
  <si>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</si>
  <si>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</si>
  <si>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</si>
  <si>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</si>
  <si>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</si>
  <si>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</si>
  <si>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</si>
  <si>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</si>
  <si>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</si>
  <si>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</si>
  <si>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</si>
  <si>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</si>
  <si>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</si>
  <si>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</si>
  <si>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</si>
  <si>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</si>
  <si>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</si>
  <si>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</si>
  <si>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</si>
  <si>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</si>
  <si>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</si>
  <si>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</si>
  <si>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</si>
  <si>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</si>
  <si>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</si>
  <si>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</si>
  <si>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</si>
  <si>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</si>
  <si>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</si>
  <si>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</si>
  <si>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</si>
  <si>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</si>
  <si>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</si>
  <si>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</si>
  <si>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</si>
  <si>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</si>
  <si>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</si>
  <si>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</si>
  <si>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</si>
  <si>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</si>
  <si>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</si>
  <si>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</si>
  <si>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</si>
  <si>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</si>
  <si>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</si>
  <si>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</si>
  <si>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</si>
  <si>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</si>
  <si>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</si>
  <si>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</si>
  <si>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</si>
  <si>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</si>
  <si>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</si>
  <si>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</si>
  <si>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</si>
  <si>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</si>
  <si>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</si>
  <si>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</si>
  <si>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</si>
  <si>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</si>
  <si>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</si>
  <si>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</si>
  <si>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</si>
  <si>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</si>
  <si>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</si>
  <si>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</si>
  <si>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</si>
  <si>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</si>
  <si>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</si>
  <si>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</si>
  <si>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</si>
  <si>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</si>
  <si>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</si>
  <si>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</si>
  <si>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</si>
  <si>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</si>
  <si>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</si>
  <si>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</si>
  <si>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</si>
  <si>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</si>
  <si>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</si>
  <si>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</si>
  <si>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</si>
  <si>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</si>
  <si>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</si>
  <si>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</si>
  <si>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</si>
  <si>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</si>
  <si>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</si>
  <si>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</si>
  <si>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</si>
  <si>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</si>
  <si>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</si>
  <si>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</si>
  <si>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</si>
  <si>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</si>
  <si>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</si>
  <si>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</si>
  <si>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</si>
  <si>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</si>
  <si>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</si>
  <si>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</si>
  <si>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</si>
  <si>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</si>
  <si>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</si>
  <si>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</si>
  <si>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</si>
  <si>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</si>
  <si>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</si>
  <si>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</si>
  <si>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</si>
  <si>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</si>
  <si>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</si>
  <si>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</si>
  <si>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</si>
  <si>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</si>
  <si>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</si>
  <si>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</si>
  <si>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</si>
  <si>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</si>
  <si>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</si>
  <si>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</si>
  <si>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</si>
  <si>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</si>
  <si>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</si>
  <si>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</si>
  <si>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</si>
  <si>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</si>
  <si>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</si>
  <si>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</si>
  <si>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</si>
  <si>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</si>
  <si>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</si>
  <si>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</si>
  <si>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</si>
  <si>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</si>
  <si>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</si>
  <si>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</si>
  <si>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</si>
  <si>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</si>
  <si>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</si>
  <si>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</si>
  <si>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</si>
  <si>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</si>
  <si>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</si>
  <si>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</si>
  <si>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</si>
  <si>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</si>
  <si>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</si>
  <si>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</si>
  <si>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</si>
  <si>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</si>
  <si>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</si>
  <si>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</si>
  <si>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</si>
  <si>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</si>
  <si>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</si>
  <si>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</si>
  <si>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</si>
  <si>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</si>
  <si>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</si>
  <si>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</si>
  <si>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</si>
  <si>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</si>
  <si>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</si>
  <si>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</si>
  <si>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</si>
  <si>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</si>
  <si>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</si>
  <si>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</si>
  <si>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</si>
  <si>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</si>
  <si>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</si>
  <si>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</si>
  <si>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</si>
  <si>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</si>
  <si>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</si>
  <si>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</si>
  <si>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</si>
  <si>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</si>
  <si>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</si>
  <si>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</si>
  <si>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</si>
  <si>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</si>
  <si>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</si>
  <si>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</si>
  <si>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</si>
  <si>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</si>
  <si>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</si>
  <si>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</si>
  <si>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</si>
  <si>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</si>
  <si>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</si>
  <si>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</si>
  <si>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</si>
  <si>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</si>
  <si>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</si>
  <si>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</si>
  <si>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</si>
  <si>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</si>
  <si>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</si>
  <si>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</si>
  <si>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</si>
  <si>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</si>
  <si>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</si>
  <si>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</si>
  <si>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</si>
  <si>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</si>
  <si>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</si>
  <si>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</si>
  <si>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</si>
  <si>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</si>
  <si>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</si>
  <si>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</si>
  <si>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</si>
  <si>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</si>
  <si>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</si>
  <si>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</si>
  <si>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</si>
  <si>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</si>
  <si>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</si>
  <si>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</si>
  <si>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</si>
  <si>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</si>
  <si>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</si>
  <si>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</si>
  <si>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</si>
  <si>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</si>
  <si>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</si>
  <si>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</si>
  <si>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</si>
  <si>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</si>
  <si>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</si>
  <si>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</si>
  <si>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</si>
  <si>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</si>
  <si>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</si>
  <si>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</si>
  <si>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</si>
  <si>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</si>
  <si>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</si>
  <si>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</si>
  <si>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</si>
  <si>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</si>
  <si>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</si>
  <si>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</si>
  <si>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</si>
  <si>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</si>
  <si>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</si>
  <si>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</si>
  <si>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</si>
  <si>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</si>
  <si>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</si>
  <si>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</si>
  <si>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</si>
  <si>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</si>
  <si>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</si>
  <si>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</si>
  <si>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</si>
  <si>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</si>
  <si>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</si>
  <si>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</si>
  <si>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</si>
  <si>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</si>
  <si>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</si>
  <si>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</si>
  <si>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</si>
  <si>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</si>
  <si>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</si>
  <si>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</si>
  <si>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</si>
  <si>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</si>
  <si>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</si>
  <si>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</si>
  <si>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</si>
  <si>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</si>
  <si>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</si>
  <si>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</si>
  <si>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</si>
  <si>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</si>
  <si>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</si>
  <si>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</si>
  <si>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</si>
  <si>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</si>
  <si>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</si>
  <si>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</si>
  <si>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</si>
  <si>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</si>
  <si>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</si>
  <si>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</si>
  <si>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</si>
  <si>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</si>
  <si>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</si>
  <si>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</si>
  <si>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</si>
  <si>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</si>
  <si>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</si>
  <si>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</si>
  <si>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</si>
  <si>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</si>
  <si>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</si>
  <si>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</si>
  <si>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</si>
  <si>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</si>
  <si>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</si>
  <si>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</si>
  <si>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</si>
  <si>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</si>
  <si>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</si>
  <si>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</si>
  <si>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</si>
  <si>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</si>
  <si>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</si>
  <si>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</si>
  <si>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</si>
  <si>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</si>
  <si>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</si>
  <si>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</si>
  <si>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</si>
  <si>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</si>
  <si>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</si>
  <si>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</si>
  <si>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</si>
  <si>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</si>
  <si>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</si>
  <si>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</si>
  <si>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</si>
  <si>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</si>
  <si>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</si>
  <si>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</si>
  <si>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</si>
  <si>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</si>
  <si>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</si>
  <si>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</si>
  <si>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</si>
  <si>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</si>
  <si>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</si>
  <si>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</si>
  <si>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</si>
  <si>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</si>
  <si>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</si>
  <si>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</si>
  <si>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</si>
  <si>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</si>
  <si>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</si>
  <si>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</si>
  <si>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</si>
  <si>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</si>
  <si>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</si>
  <si>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</si>
  <si>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</si>
  <si>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</si>
  <si>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</si>
  <si>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</si>
  <si>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</si>
  <si>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</si>
  <si>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</si>
  <si>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</si>
  <si>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</si>
  <si>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</si>
  <si>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</si>
  <si>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</si>
  <si>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</si>
  <si>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</si>
  <si>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</si>
  <si>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</si>
  <si>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</si>
  <si>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</si>
  <si>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</si>
  <si>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</si>
  <si>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</si>
  <si>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</si>
  <si>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</si>
  <si>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</si>
  <si>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</si>
  <si>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</si>
  <si>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</si>
  <si>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</si>
  <si>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</si>
  <si>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</si>
  <si>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</si>
  <si>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</si>
  <si>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</si>
  <si>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</si>
  <si>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</si>
  <si>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</si>
  <si>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</si>
  <si>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</si>
  <si>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</si>
  <si>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</si>
  <si>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</si>
  <si>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</si>
  <si>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</si>
  <si>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</si>
  <si>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</si>
  <si>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</si>
  <si>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</si>
  <si>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</si>
  <si>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</si>
  <si>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</si>
  <si>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</si>
  <si>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</si>
  <si>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</si>
  <si>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</si>
  <si>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</si>
  <si>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</si>
  <si>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</si>
  <si>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</si>
  <si>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</si>
  <si>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</si>
  <si>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</si>
  <si>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</si>
  <si>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</si>
  <si>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</si>
  <si>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</si>
  <si>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</si>
  <si>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</si>
  <si>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</si>
  <si>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</si>
  <si>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</si>
  <si>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</si>
  <si>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</si>
  <si>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</si>
  <si>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</si>
  <si>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</si>
  <si>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</si>
  <si>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</si>
  <si>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</si>
  <si>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</si>
  <si>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</si>
  <si>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</si>
  <si>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</si>
  <si>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</si>
  <si>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</si>
  <si>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</si>
  <si>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</si>
  <si>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</si>
  <si>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</si>
  <si>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</si>
  <si>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</si>
  <si>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</si>
  <si>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</si>
  <si>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</si>
  <si>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</si>
  <si>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</si>
  <si>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</si>
  <si>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</si>
  <si>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</si>
  <si>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</si>
  <si>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</si>
  <si>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</si>
  <si>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</si>
  <si>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</si>
  <si>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</si>
  <si>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</si>
  <si>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</si>
  <si>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</si>
  <si>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</si>
  <si>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</si>
  <si>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</si>
  <si>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</si>
  <si>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</si>
  <si>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</si>
  <si>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</si>
  <si>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</si>
  <si>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</si>
  <si>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</si>
  <si>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</si>
  <si>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</si>
  <si>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</si>
  <si>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</si>
  <si>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</si>
  <si>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</si>
  <si>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</si>
  <si>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</si>
  <si>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</si>
  <si>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</si>
  <si>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</si>
  <si>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</si>
  <si>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</si>
  <si>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</si>
  <si>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</si>
  <si>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</si>
  <si>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</si>
  <si>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</si>
  <si>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</si>
  <si>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</si>
  <si>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</si>
  <si>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</si>
  <si>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</si>
  <si>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</si>
  <si>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</si>
  <si>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</si>
  <si>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</si>
  <si>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</si>
  <si>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</si>
  <si>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</si>
  <si>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</si>
  <si>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</si>
  <si>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</si>
  <si>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</si>
  <si>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</si>
  <si>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</si>
  <si>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</si>
  <si>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</si>
  <si>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</si>
  <si>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</si>
  <si>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</si>
  <si>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</si>
  <si>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</si>
  <si>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</si>
  <si>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</si>
  <si>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</si>
  <si>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</si>
  <si>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</si>
  <si>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</si>
  <si>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</si>
  <si>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</si>
  <si>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</si>
  <si>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</si>
  <si>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</si>
  <si>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</si>
  <si>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</si>
  <si>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</si>
  <si>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</si>
  <si>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</si>
  <si>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</si>
  <si>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</si>
  <si>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</si>
  <si>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</si>
  <si>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</si>
  <si>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</si>
  <si>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</si>
  <si>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</si>
  <si>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</si>
  <si>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</si>
  <si>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</si>
  <si>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</si>
  <si>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</si>
  <si>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</si>
  <si>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</si>
  <si>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</si>
  <si>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</si>
  <si>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</si>
  <si>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</si>
  <si>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</si>
  <si>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</si>
  <si>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</si>
  <si>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</si>
  <si>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</si>
  <si>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</si>
  <si>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</si>
  <si>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</si>
  <si>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</si>
  <si>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</si>
  <si>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</si>
  <si>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</si>
  <si>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</si>
  <si>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</si>
  <si>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</si>
  <si>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</si>
  <si>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</si>
  <si>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</si>
  <si>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</si>
  <si>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</si>
  <si>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</si>
  <si>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</si>
  <si>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</si>
  <si>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</si>
  <si>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</si>
  <si>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</si>
  <si>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</si>
  <si>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</si>
  <si>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</si>
  <si>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</si>
  <si>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</si>
  <si>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</si>
  <si>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</si>
  <si>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</si>
  <si>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</si>
  <si>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</si>
  <si>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</si>
  <si>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</si>
  <si>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</si>
  <si>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</si>
  <si>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</si>
  <si>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</si>
  <si>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</si>
  <si>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</si>
  <si>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</si>
  <si>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</si>
  <si>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</si>
  <si>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</si>
  <si>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</si>
  <si>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</si>
  <si>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</si>
  <si>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</si>
  <si>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</si>
  <si>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</si>
  <si>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</si>
  <si>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</si>
  <si>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</si>
  <si>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</si>
  <si>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</si>
  <si>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</si>
  <si>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</si>
  <si>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</si>
  <si>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</si>
  <si>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</si>
  <si>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</si>
  <si>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</si>
  <si>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</si>
  <si>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</si>
  <si>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</si>
  <si>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</si>
  <si>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</si>
  <si>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</si>
  <si>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</si>
  <si>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</si>
  <si>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</si>
  <si>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</si>
  <si>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</si>
  <si>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</si>
  <si>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</si>
  <si>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</si>
  <si>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</si>
  <si>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</si>
  <si>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</si>
  <si>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</si>
  <si>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</si>
  <si>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</si>
  <si>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</si>
  <si>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</si>
  <si>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</si>
  <si>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</si>
  <si>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</si>
  <si>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</si>
  <si>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</si>
  <si>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</si>
  <si>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</si>
  <si>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</si>
  <si>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</si>
  <si>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</si>
  <si>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</si>
  <si>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</si>
  <si>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</si>
  <si>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</si>
  <si>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</si>
  <si>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</si>
  <si>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</si>
  <si>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</si>
  <si>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</si>
  <si>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</si>
  <si>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</si>
  <si>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</si>
  <si>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</si>
  <si>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</si>
  <si>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</si>
  <si>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</si>
  <si>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</si>
  <si>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</si>
  <si>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</si>
  <si>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</si>
  <si>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</si>
  <si>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</si>
  <si>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</si>
  <si>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</si>
  <si>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</si>
  <si>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</si>
  <si>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</si>
  <si>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</si>
  <si>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</si>
  <si>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</si>
  <si>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</si>
  <si>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</si>
  <si>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</si>
  <si>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</si>
  <si>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</si>
  <si>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</si>
  <si>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</si>
  <si>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</si>
  <si>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</si>
  <si>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</si>
  <si>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</si>
  <si>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</si>
  <si>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</si>
  <si>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</si>
  <si>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</si>
  <si>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</si>
  <si>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</si>
  <si>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</si>
  <si>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</si>
  <si>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</si>
  <si>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</si>
  <si>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</si>
  <si>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</si>
  <si>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</si>
  <si>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</si>
  <si>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</si>
  <si>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</si>
  <si>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</si>
  <si>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</si>
  <si>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</si>
  <si>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</si>
  <si>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</si>
  <si>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</si>
  <si>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</si>
  <si>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</si>
  <si>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</si>
  <si>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</si>
  <si>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</si>
  <si>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</si>
  <si>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</si>
  <si>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</si>
  <si>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</si>
  <si>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</si>
  <si>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</si>
  <si>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</si>
  <si>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</si>
  <si>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</si>
  <si>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</si>
  <si>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</si>
  <si>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</si>
  <si>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</si>
  <si>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</si>
  <si>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</si>
  <si>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</si>
  <si>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</si>
  <si>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</si>
  <si>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</si>
  <si>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</si>
  <si>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</si>
  <si>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</si>
  <si>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</si>
  <si>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</si>
  <si>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</si>
  <si>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</si>
  <si>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</si>
  <si>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</si>
  <si>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</si>
  <si>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</si>
  <si>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</si>
  <si>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</si>
  <si>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</si>
  <si>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</si>
  <si>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</si>
  <si>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</si>
  <si>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</si>
  <si>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</si>
  <si>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</si>
  <si>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</si>
  <si>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</si>
  <si>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</si>
  <si>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</si>
  <si>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</si>
  <si>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</si>
  <si>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</si>
  <si>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</si>
  <si>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</si>
  <si>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</si>
  <si>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</si>
  <si>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</si>
  <si>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</si>
  <si>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</si>
  <si>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</si>
  <si>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</si>
  <si>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</si>
  <si>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</si>
  <si>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</si>
  <si>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</si>
  <si>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</si>
  <si>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</si>
  <si>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</si>
  <si>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</si>
  <si>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</si>
  <si>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</si>
  <si>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</si>
  <si>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</si>
  <si>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</si>
  <si>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</si>
  <si>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</si>
  <si>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</si>
  <si>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</si>
  <si>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</si>
  <si>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</si>
  <si>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</si>
  <si>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</si>
  <si>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</si>
  <si>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</si>
  <si>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</si>
  <si>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</si>
  <si>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</si>
  <si>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</si>
  <si>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</si>
  <si>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</si>
  <si>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</si>
  <si>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</si>
  <si>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</si>
  <si>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</si>
  <si>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</si>
  <si>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</si>
  <si>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</si>
  <si>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</si>
  <si>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</si>
  <si>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</si>
  <si>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</si>
  <si>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</si>
  <si>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</si>
  <si>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</si>
  <si>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</si>
  <si>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</si>
  <si>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</si>
  <si>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</si>
  <si>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</si>
  <si>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</si>
  <si>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</si>
  <si>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</si>
  <si>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</si>
  <si>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</si>
  <si>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</si>
  <si>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</si>
  <si>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</si>
  <si>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</si>
  <si>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</si>
  <si>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</si>
  <si>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</si>
  <si>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</si>
  <si>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</si>
  <si>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</si>
  <si>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</si>
  <si>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</si>
  <si>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</si>
  <si>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</si>
  <si>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</si>
  <si>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</si>
  <si>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</si>
  <si>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</si>
  <si>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</si>
  <si>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</si>
  <si>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</si>
  <si>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</si>
  <si>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</si>
  <si>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</si>
  <si>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</si>
  <si>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</si>
  <si>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</si>
  <si>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</si>
  <si>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</si>
  <si>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</si>
  <si>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</si>
  <si>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</si>
  <si>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</si>
  <si>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</si>
  <si>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</si>
  <si>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</si>
  <si>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</si>
  <si>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</si>
  <si>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</si>
  <si>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</si>
  <si>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</si>
  <si>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</si>
  <si>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</si>
  <si>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</si>
  <si>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</si>
  <si>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</si>
  <si>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</si>
  <si>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</si>
  <si>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</si>
  <si>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</si>
  <si>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</si>
  <si>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</si>
  <si>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</si>
  <si>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</si>
  <si>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</si>
  <si>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</si>
  <si>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</si>
  <si>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</si>
  <si>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</si>
  <si>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</si>
  <si>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</si>
  <si>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</si>
  <si>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</si>
  <si>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</si>
  <si>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</si>
  <si>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</si>
  <si>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</si>
  <si>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</si>
  <si>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</si>
  <si>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</si>
  <si>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</si>
  <si>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</si>
  <si>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</si>
  <si>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</si>
  <si>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</si>
  <si>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</si>
  <si>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</si>
  <si>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</si>
  <si>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</si>
  <si>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</si>
  <si>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</si>
  <si>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</si>
  <si>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</si>
  <si>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</si>
  <si>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</si>
  <si>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</si>
  <si>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</si>
  <si>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</si>
  <si>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</si>
  <si>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</si>
  <si>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</si>
  <si>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</si>
  <si>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</si>
  <si>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</si>
  <si>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</si>
  <si>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</si>
  <si>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</si>
  <si>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</si>
  <si>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</si>
  <si>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</si>
  <si>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</si>
  <si>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</si>
  <si>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</si>
  <si>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</si>
  <si>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</si>
  <si>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</si>
  <si>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</si>
  <si>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</si>
  <si>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</si>
  <si>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</si>
  <si>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</si>
  <si>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</si>
  <si>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</si>
  <si>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</si>
  <si>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</si>
  <si>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</si>
  <si>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</si>
  <si>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</si>
  <si>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</si>
  <si>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</si>
  <si>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</si>
  <si>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</si>
  <si>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</si>
  <si>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</si>
  <si>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</si>
  <si>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</si>
  <si>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</si>
  <si>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</si>
  <si>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</si>
  <si>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</si>
  <si>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</si>
  <si>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</si>
  <si>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</si>
  <si>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</si>
  <si>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</si>
  <si>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</si>
  <si>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</si>
  <si>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</si>
  <si>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</si>
  <si>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</si>
  <si>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</si>
  <si>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</si>
  <si>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</si>
  <si>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</si>
  <si>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</si>
  <si>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</si>
  <si>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</si>
  <si>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</si>
  <si>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</si>
  <si>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</si>
  <si>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</si>
  <si>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</si>
  <si>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</si>
  <si>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</si>
  <si>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</si>
  <si>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</si>
  <si>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</si>
  <si>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</si>
  <si>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</si>
  <si>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</si>
  <si>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</si>
  <si>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</si>
  <si>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</si>
  <si>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</si>
  <si>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</si>
  <si>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</si>
  <si>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</si>
  <si>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</si>
  <si>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</si>
  <si>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</si>
  <si>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</si>
  <si>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</si>
  <si>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</si>
  <si>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</si>
  <si>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</si>
  <si>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</si>
  <si>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</si>
  <si>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</si>
  <si>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</si>
  <si>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</si>
  <si>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</si>
  <si>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</si>
  <si>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</si>
  <si>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</si>
  <si>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</si>
  <si>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</si>
  <si>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</si>
  <si>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</si>
  <si>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</si>
  <si>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</si>
  <si>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</si>
  <si>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</si>
  <si>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</si>
  <si>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</si>
  <si>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</si>
  <si>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</si>
  <si>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</si>
  <si>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</si>
  <si>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</si>
  <si>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</si>
  <si>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</si>
  <si>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</si>
  <si>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</si>
  <si>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</si>
  <si>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</si>
  <si>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</si>
  <si>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</si>
  <si>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</si>
  <si>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</si>
  <si>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</si>
  <si>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</si>
  <si>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</si>
  <si>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</si>
  <si>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</si>
  <si>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</si>
  <si>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</si>
  <si>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</si>
  <si>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</si>
  <si>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</si>
  <si>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</si>
  <si>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</si>
  <si>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</si>
  <si>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</si>
  <si>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</si>
  <si>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</si>
  <si>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</si>
  <si>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</si>
  <si>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</si>
  <si>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</si>
  <si>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</si>
  <si>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</si>
  <si>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</si>
  <si>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</si>
  <si>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</si>
  <si>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</si>
  <si>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</si>
  <si>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</si>
  <si>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</si>
  <si>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</si>
  <si>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</si>
  <si>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</si>
  <si>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</si>
  <si>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</si>
  <si>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</si>
  <si>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</si>
  <si>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</si>
  <si>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</si>
  <si>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</si>
  <si>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</si>
  <si>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</si>
  <si>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</si>
  <si>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</si>
  <si>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</si>
  <si>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</si>
  <si>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</si>
  <si>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</si>
  <si>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</si>
  <si>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</si>
  <si>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</si>
  <si>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</si>
  <si>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</si>
  <si>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</si>
  <si>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</si>
  <si>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</si>
  <si>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</si>
  <si>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</si>
  <si>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</si>
  <si>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</si>
  <si>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</si>
  <si>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</si>
  <si>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</si>
  <si>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</si>
  <si>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</si>
  <si>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</si>
  <si>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</si>
  <si>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</si>
  <si>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</si>
  <si>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</si>
  <si>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</si>
  <si>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</si>
  <si>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</si>
  <si>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</si>
  <si>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</si>
  <si>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</si>
  <si>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</si>
  <si>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</si>
  <si>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</si>
  <si>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</si>
  <si>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</si>
  <si>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</si>
  <si>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</si>
  <si>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</si>
  <si>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</si>
  <si>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</si>
  <si>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</si>
  <si>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</si>
  <si>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</si>
  <si>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</si>
  <si>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</si>
  <si>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</si>
  <si>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</si>
  <si>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</si>
  <si>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</si>
  <si>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</si>
  <si>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</si>
  <si>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</si>
  <si>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</si>
  <si>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</si>
  <si>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</si>
  <si>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</si>
  <si>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</si>
  <si>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</si>
  <si>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</si>
  <si>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</si>
  <si>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</si>
  <si>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</si>
  <si>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</si>
  <si>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</si>
  <si>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</si>
  <si>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</si>
  <si>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</si>
  <si>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</si>
  <si>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</si>
  <si>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</si>
  <si>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</si>
  <si>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</si>
  <si>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</si>
  <si>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</si>
  <si>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</si>
  <si>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</si>
  <si>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</si>
  <si>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</si>
  <si>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</si>
  <si>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</si>
  <si>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</si>
  <si>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</si>
  <si>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</si>
  <si>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</si>
  <si>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</si>
  <si>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</si>
  <si>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</si>
  <si>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</si>
  <si>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</si>
  <si>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</si>
  <si>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</si>
  <si>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</si>
  <si>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</si>
  <si>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</si>
  <si>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</si>
  <si>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</si>
  <si>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</si>
  <si>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</si>
  <si>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</si>
  <si>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</si>
  <si>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</si>
  <si>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</si>
  <si>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</si>
  <si>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</si>
  <si>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</si>
  <si>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</si>
  <si>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</si>
  <si>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</si>
  <si>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</si>
  <si>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</si>
  <si>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</si>
  <si>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</si>
  <si>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</si>
  <si>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</si>
  <si>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</si>
  <si>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</si>
  <si>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</si>
  <si>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</si>
  <si>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</si>
  <si>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</si>
  <si>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</si>
  <si>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</si>
  <si>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</si>
  <si>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</si>
  <si>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</si>
  <si>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</si>
  <si>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</si>
  <si>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</si>
  <si>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</si>
  <si>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</si>
  <si>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</si>
  <si>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</si>
  <si>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</si>
  <si>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</si>
  <si>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</si>
  <si>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</si>
  <si>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</si>
  <si>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</si>
  <si>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</si>
  <si>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</si>
  <si>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</si>
  <si>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</si>
  <si>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</si>
  <si>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</si>
  <si>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</si>
  <si>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</si>
  <si>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</si>
  <si>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</si>
  <si>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</si>
  <si>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</si>
  <si>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</si>
  <si>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</si>
  <si>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</si>
  <si>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</si>
  <si>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</si>
  <si>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</si>
  <si>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</si>
  <si>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</si>
  <si>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</si>
  <si>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</si>
  <si>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</si>
  <si>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</si>
  <si>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</si>
  <si>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</si>
  <si>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</si>
  <si>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</si>
  <si>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</si>
  <si>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</si>
  <si>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</si>
  <si>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</si>
  <si>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</si>
  <si>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</si>
  <si>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</si>
  <si>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</si>
  <si>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</si>
  <si>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</si>
  <si>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</si>
  <si>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</si>
  <si>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</si>
  <si>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</si>
  <si>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</si>
  <si>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</si>
  <si>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</si>
  <si>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</si>
  <si>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</si>
  <si>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</si>
  <si>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</si>
  <si>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</si>
  <si>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</si>
  <si>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</si>
  <si>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</si>
  <si>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</si>
  <si>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</si>
  <si>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</si>
  <si>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</si>
  <si>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</si>
  <si>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</si>
  <si>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</si>
  <si>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</si>
  <si>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</si>
  <si>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</si>
  <si>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</si>
  <si>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</si>
  <si>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</si>
  <si>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</si>
  <si>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</si>
  <si>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</si>
  <si>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</si>
  <si>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</si>
  <si>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</si>
  <si>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</si>
  <si>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</si>
  <si>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</si>
  <si>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</si>
  <si>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</si>
  <si>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</si>
  <si>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</si>
  <si>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</si>
  <si>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</si>
  <si>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</si>
  <si>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</si>
  <si>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</si>
  <si>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</si>
  <si>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</si>
  <si>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</si>
  <si>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</si>
  <si>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</si>
  <si>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</si>
  <si>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</si>
  <si>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</si>
  <si>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</si>
  <si>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</si>
  <si>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</si>
  <si>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</si>
  <si>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</si>
  <si>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</si>
  <si>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</si>
  <si>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</si>
  <si>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</si>
  <si>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</si>
  <si>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</si>
  <si>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</si>
  <si>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</si>
  <si>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</si>
  <si>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</si>
  <si>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</si>
  <si>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</si>
  <si>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</si>
  <si>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</si>
  <si>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</si>
  <si>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</si>
  <si>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</si>
  <si>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</si>
  <si>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</si>
  <si>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</si>
  <si>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</si>
  <si>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</si>
  <si>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</si>
  <si>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</si>
  <si>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</si>
  <si>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</si>
  <si>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</si>
  <si>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</si>
  <si>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</si>
  <si>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</si>
  <si>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</si>
  <si>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</si>
  <si>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</si>
  <si>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</si>
  <si>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</si>
  <si>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</si>
  <si>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</si>
  <si>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</si>
  <si>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</si>
  <si>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</si>
  <si>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</si>
  <si>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</si>
  <si>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</si>
  <si>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</si>
  <si>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</si>
  <si>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</si>
  <si>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</si>
  <si>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</si>
  <si>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</si>
  <si>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</si>
  <si>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</si>
  <si>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</si>
  <si>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</si>
  <si>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</si>
  <si>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</si>
  <si>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</si>
  <si>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</si>
  <si>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</si>
  <si>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</si>
  <si>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</si>
  <si>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</si>
  <si>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</si>
  <si>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</si>
  <si>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</si>
  <si>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</si>
  <si>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</si>
  <si>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</si>
  <si>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</si>
  <si>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</si>
  <si>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</si>
  <si>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</si>
  <si>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</si>
  <si>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</si>
  <si>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</si>
  <si>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</si>
  <si>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</si>
  <si>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</si>
  <si>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</si>
  <si>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</si>
  <si>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</si>
  <si>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</si>
  <si>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</si>
  <si>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</si>
  <si>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</si>
  <si>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</si>
  <si>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</si>
  <si>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</si>
  <si>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</si>
  <si>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</si>
  <si>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</si>
  <si>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</si>
  <si>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</si>
  <si>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</si>
  <si>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</si>
  <si>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</si>
  <si>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</si>
  <si>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</si>
  <si>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</si>
  <si>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</si>
  <si>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</si>
  <si>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</si>
  <si>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</si>
  <si>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</si>
  <si>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</si>
  <si>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</si>
  <si>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</si>
  <si>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</si>
  <si>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</si>
  <si>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</si>
  <si>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</si>
  <si>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</si>
  <si>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</si>
  <si>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</si>
  <si>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</si>
  <si>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</si>
  <si>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</si>
  <si>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</si>
  <si>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</si>
  <si>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</si>
  <si>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</si>
  <si>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</si>
  <si>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</si>
  <si>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</si>
  <si>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</si>
  <si>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</si>
  <si>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</si>
  <si>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</si>
  <si>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</si>
  <si>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</si>
  <si>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</si>
  <si>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</si>
  <si>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</si>
  <si>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</si>
  <si>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</si>
  <si>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</si>
  <si>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</si>
  <si>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</si>
  <si>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</si>
  <si>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</si>
  <si>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</si>
  <si>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</si>
  <si>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</si>
  <si>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</si>
  <si>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</si>
  <si>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</si>
  <si>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</si>
  <si>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</si>
  <si>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</si>
  <si>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</si>
  <si>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</si>
  <si>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</si>
  <si>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</si>
  <si>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</si>
  <si>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</si>
  <si>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</si>
  <si>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</si>
  <si>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</si>
  <si>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</si>
  <si>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</si>
  <si>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</si>
  <si>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</si>
  <si>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</si>
  <si>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</si>
  <si>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</si>
  <si>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</si>
  <si>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</si>
  <si>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</si>
  <si>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</si>
  <si>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</si>
  <si>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</si>
  <si>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</si>
  <si>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</si>
  <si>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</si>
  <si>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</si>
  <si>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</si>
  <si>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</si>
  <si>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</si>
  <si>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</si>
  <si>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</si>
  <si>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</si>
  <si>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</si>
  <si>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</si>
  <si>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</si>
  <si>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</si>
  <si>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</si>
  <si>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</si>
  <si>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</si>
  <si>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</si>
  <si>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</si>
  <si>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</si>
  <si>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</si>
  <si>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</si>
  <si>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</si>
  <si>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</si>
  <si>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</si>
  <si>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</si>
  <si>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</si>
  <si>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</si>
  <si>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</si>
  <si>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</si>
  <si>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</si>
  <si>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</si>
  <si>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</si>
  <si>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</si>
  <si>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</si>
  <si>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</si>
  <si>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</si>
  <si>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</si>
  <si>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</si>
  <si>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</si>
  <si>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</si>
  <si>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</si>
  <si>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</si>
  <si>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</si>
  <si>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</si>
  <si>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</si>
  <si>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</si>
  <si>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</si>
  <si>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</si>
  <si>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</si>
  <si>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</si>
  <si>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</si>
  <si>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</si>
  <si>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</si>
  <si>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</si>
  <si>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</si>
  <si>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</si>
  <si>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</si>
  <si>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</si>
  <si>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</si>
  <si>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</si>
  <si>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</si>
  <si>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</si>
  <si>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</si>
  <si>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</si>
  <si>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</si>
  <si>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</si>
  <si>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</si>
  <si>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</si>
  <si>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</si>
  <si>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</si>
  <si>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</si>
  <si>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</si>
  <si>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</si>
  <si>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</si>
  <si>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</si>
  <si>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</si>
  <si>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</si>
  <si>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</si>
  <si>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</si>
  <si>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</si>
  <si>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</si>
  <si>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</si>
  <si>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</si>
  <si>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</si>
  <si>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</si>
  <si>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</si>
  <si>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</si>
  <si>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</si>
  <si>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</si>
  <si>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</si>
  <si>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</si>
  <si>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</si>
  <si>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</si>
  <si>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</si>
  <si>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</si>
  <si>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</si>
  <si>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</si>
  <si>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</si>
  <si>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</si>
  <si>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</si>
  <si>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</si>
  <si>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</si>
  <si>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</si>
  <si>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</si>
  <si>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</si>
  <si>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</si>
  <si>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</si>
  <si>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</si>
  <si>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</si>
  <si>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</si>
  <si>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</si>
  <si>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</si>
  <si>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</si>
  <si>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</si>
  <si>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</si>
  <si>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</si>
  <si>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</si>
  <si>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</si>
  <si>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</si>
  <si>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</si>
  <si>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</si>
  <si>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</si>
  <si>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</si>
  <si>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</si>
  <si>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</si>
  <si>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</si>
  <si>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</si>
  <si>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</si>
  <si>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</si>
  <si>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</si>
  <si>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</si>
  <si>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</si>
  <si>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</si>
  <si>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</si>
  <si>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</si>
  <si>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</si>
  <si>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</si>
  <si>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</si>
  <si>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</si>
  <si>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</si>
  <si>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</si>
  <si>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</si>
  <si>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</si>
  <si>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</si>
  <si>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</si>
  <si>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</si>
  <si>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</si>
  <si>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</si>
  <si>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</si>
  <si>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</si>
  <si>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</si>
  <si>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</si>
  <si>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</si>
  <si>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</si>
  <si>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</si>
  <si>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</si>
  <si>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</si>
  <si>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</si>
  <si>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</si>
  <si>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</si>
  <si>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</si>
  <si>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</si>
  <si>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</si>
  <si>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</si>
  <si>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</si>
  <si>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</si>
  <si>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</si>
  <si>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</si>
  <si>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</si>
  <si>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</si>
  <si>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</si>
  <si>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</si>
  <si>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</si>
  <si>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</si>
  <si>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</si>
  <si>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</si>
  <si>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</si>
  <si>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</si>
  <si>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</si>
  <si>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</si>
  <si>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</si>
  <si>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</si>
  <si>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</si>
  <si>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</si>
  <si>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</si>
  <si>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</si>
  <si>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</si>
  <si>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</si>
  <si>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</si>
  <si>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</si>
  <si>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</si>
  <si>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</si>
  <si>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</si>
  <si>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</si>
  <si>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</si>
  <si>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</si>
  <si>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</si>
  <si>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</si>
  <si>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</si>
  <si>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</si>
  <si>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</si>
  <si>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</si>
  <si>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</si>
  <si>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</si>
  <si>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</si>
  <si>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</si>
  <si>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</si>
  <si>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</si>
  <si>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</si>
  <si>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</si>
  <si>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</si>
  <si>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</si>
  <si>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</si>
  <si>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</si>
  <si>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</si>
  <si>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</si>
  <si>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</si>
  <si>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</si>
  <si>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</si>
  <si>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</si>
  <si>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</si>
  <si>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</si>
  <si>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</si>
  <si>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</si>
  <si>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</si>
  <si>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</si>
  <si>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</si>
  <si>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</si>
  <si>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</si>
  <si>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</si>
  <si>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</si>
  <si>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</si>
  <si>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</si>
  <si>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</si>
  <si>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</si>
  <si>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</si>
  <si>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</si>
  <si>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</si>
  <si>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</si>
  <si>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</si>
  <si>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</si>
  <si>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</si>
  <si>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</si>
  <si>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</si>
  <si>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</si>
  <si>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</si>
  <si>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</si>
  <si>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</si>
  <si>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</si>
  <si>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</si>
  <si>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</si>
  <si>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</si>
  <si>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</si>
  <si>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</si>
  <si>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</si>
  <si>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</si>
  <si>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</si>
  <si>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</si>
  <si>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</si>
  <si>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</si>
  <si>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</si>
  <si>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</si>
  <si>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</si>
  <si>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</si>
  <si>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</si>
  <si>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</si>
  <si>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</si>
  <si>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</si>
  <si>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</si>
  <si>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</si>
  <si>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</si>
  <si>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</si>
  <si>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</si>
  <si>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</si>
  <si>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</si>
  <si>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</si>
  <si>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</si>
  <si>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</si>
  <si>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</si>
  <si>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</si>
  <si>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</si>
  <si>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</si>
  <si>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</si>
  <si>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</si>
  <si>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</si>
  <si>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</si>
  <si>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</si>
  <si>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</si>
  <si>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</si>
  <si>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</si>
  <si>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</si>
  <si>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</si>
  <si>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</si>
  <si>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</si>
  <si>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</si>
  <si>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</si>
  <si>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</si>
  <si>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</si>
  <si>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</si>
  <si>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</si>
  <si>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</si>
  <si>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</si>
  <si>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</si>
  <si>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</si>
  <si>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</si>
  <si>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</si>
  <si>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</si>
  <si>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</si>
  <si>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</si>
  <si>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</si>
  <si>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</si>
  <si>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</si>
  <si>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</si>
  <si>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</si>
  <si>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</si>
  <si>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</si>
  <si>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</si>
  <si>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</si>
  <si>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</si>
  <si>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</si>
  <si>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</si>
  <si>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</si>
  <si>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</si>
  <si>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</si>
  <si>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</si>
  <si>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</si>
  <si>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</si>
  <si>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</si>
  <si>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</si>
  <si>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</si>
  <si>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</si>
  <si>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</si>
  <si>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</si>
  <si>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</si>
  <si>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</si>
  <si>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</si>
  <si>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</si>
  <si>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</si>
  <si>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</si>
  <si>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</si>
  <si>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</si>
  <si>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</si>
  <si>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</si>
  <si>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</si>
  <si>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</si>
  <si>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</si>
  <si>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</si>
  <si>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</si>
  <si>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</si>
  <si>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</si>
  <si>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</si>
  <si>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</si>
  <si>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</si>
  <si>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</si>
  <si>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</si>
  <si>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</si>
  <si>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</si>
  <si>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</si>
  <si>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</si>
  <si>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</si>
  <si>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</si>
  <si>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</si>
  <si>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</si>
  <si>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</si>
  <si>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</si>
  <si>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</si>
  <si>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</si>
  <si>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</si>
  <si>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</si>
  <si>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</si>
  <si>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</si>
  <si>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</si>
  <si>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</si>
  <si>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</si>
  <si>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</si>
  <si>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</si>
  <si>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</si>
  <si>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</si>
  <si>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</si>
  <si>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</si>
  <si>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</si>
  <si>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</si>
  <si>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</si>
  <si>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</si>
  <si>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</si>
  <si>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</si>
  <si>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</si>
  <si>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</si>
  <si>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</si>
  <si>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</si>
  <si>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</si>
  <si>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</si>
  <si>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</si>
  <si>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</si>
  <si>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</si>
  <si>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</si>
  <si>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</si>
  <si>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</si>
  <si>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</si>
  <si>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</si>
  <si>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</si>
  <si>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</si>
  <si>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</si>
  <si>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</si>
  <si>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</si>
  <si>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</si>
  <si>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</si>
  <si>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</si>
  <si>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</si>
  <si>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</si>
  <si>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</si>
  <si>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</si>
  <si>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</si>
  <si>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</si>
  <si>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</si>
  <si>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</si>
  <si>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</si>
  <si>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</si>
  <si>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</si>
  <si>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</si>
  <si>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</si>
  <si>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</si>
  <si>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</si>
  <si>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</si>
  <si>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</si>
  <si>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</si>
  <si>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</si>
  <si>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</si>
  <si>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</si>
  <si>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</si>
  <si>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</si>
  <si>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</si>
  <si>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</si>
  <si>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</si>
  <si>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</si>
  <si>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</si>
  <si>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</si>
  <si>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</si>
  <si>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</si>
  <si>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</si>
  <si>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</si>
  <si>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</si>
  <si>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</si>
  <si>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</si>
  <si>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</si>
  <si>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</si>
  <si>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</si>
  <si>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</si>
  <si>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</si>
  <si>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</si>
  <si>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</si>
  <si>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</si>
  <si>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</si>
  <si>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</si>
  <si>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</si>
  <si>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</si>
  <si>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</si>
  <si>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</si>
  <si>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</si>
  <si>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</si>
  <si>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</si>
  <si>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</si>
  <si>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</si>
  <si>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</si>
  <si>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</si>
  <si>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</si>
  <si>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</si>
  <si>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</si>
  <si>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</si>
  <si>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</si>
  <si>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</si>
  <si>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</si>
  <si>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</si>
  <si>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</si>
  <si>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</si>
  <si>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</si>
  <si>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</si>
  <si>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</si>
  <si>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</si>
  <si>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</si>
  <si>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</si>
  <si>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</si>
  <si>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</si>
  <si>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</si>
  <si>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</si>
  <si>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</si>
  <si>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</si>
  <si>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</si>
  <si>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</si>
  <si>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</si>
  <si>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</si>
  <si>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</si>
  <si>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</si>
  <si>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</si>
  <si>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</si>
  <si>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</si>
  <si>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</si>
  <si>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</si>
  <si>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</si>
  <si>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</si>
  <si>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</si>
  <si>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</si>
  <si>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</si>
  <si>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</si>
  <si>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</si>
  <si>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</si>
  <si>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</si>
  <si>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</si>
  <si>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</si>
  <si>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</si>
  <si>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</si>
  <si>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</si>
  <si>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</si>
  <si>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</si>
  <si>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</si>
  <si>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</si>
  <si>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</si>
  <si>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</si>
  <si>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</si>
  <si>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</si>
  <si>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</si>
  <si>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</si>
  <si>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</si>
  <si>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</si>
  <si>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</si>
  <si>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</si>
  <si>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</si>
  <si>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</si>
  <si>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</si>
  <si>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</si>
  <si>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</si>
  <si>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</si>
  <si>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</si>
  <si>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</si>
  <si>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</si>
  <si>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</si>
  <si>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</si>
  <si>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</si>
  <si>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</si>
  <si>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</si>
  <si>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</si>
  <si>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</si>
  <si>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</si>
  <si>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</si>
  <si>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</si>
  <si>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</si>
  <si>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</si>
  <si>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</si>
  <si>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</si>
  <si>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</si>
  <si>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</si>
  <si>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</si>
  <si>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</si>
  <si>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</si>
  <si>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</si>
  <si>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</si>
  <si>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</si>
  <si>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</si>
  <si>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</si>
  <si>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</si>
  <si>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</si>
  <si>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</si>
  <si>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</si>
  <si>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</si>
  <si>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</si>
  <si>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</si>
  <si>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</si>
  <si>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</si>
  <si>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</si>
  <si>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</si>
  <si>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</si>
  <si>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</si>
  <si>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</si>
  <si>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</si>
  <si>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</si>
  <si>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</si>
  <si>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</si>
  <si>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</si>
  <si>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</si>
  <si>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</si>
  <si>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</si>
  <si>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</si>
  <si>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</si>
  <si>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</si>
  <si>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</si>
  <si>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</si>
  <si>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</si>
  <si>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</si>
  <si>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</si>
  <si>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</si>
  <si>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</si>
  <si>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</si>
  <si>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</si>
  <si>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</si>
  <si>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</si>
  <si>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</si>
  <si>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</si>
  <si>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</si>
  <si>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</si>
  <si>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</si>
  <si>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</si>
  <si>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</si>
  <si>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</si>
  <si>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</si>
  <si>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</si>
  <si>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</si>
  <si>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</si>
  <si>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</si>
  <si>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</si>
  <si>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</si>
  <si>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</si>
  <si>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</si>
  <si>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</si>
  <si>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</si>
  <si>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</si>
  <si>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</si>
  <si>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</si>
  <si>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</si>
  <si>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</si>
  <si>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</si>
  <si>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</si>
  <si>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</si>
  <si>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</si>
  <si>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</si>
  <si>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</si>
  <si>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</si>
  <si>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</si>
  <si>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</si>
  <si>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</si>
  <si>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</si>
  <si>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</si>
  <si>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</si>
  <si>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</si>
  <si>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</si>
  <si>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</si>
  <si>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</si>
  <si>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</si>
  <si>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</si>
  <si>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</si>
  <si>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</si>
  <si>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</si>
  <si>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</si>
  <si>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</si>
  <si>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</si>
  <si>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</si>
  <si>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</si>
  <si>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</si>
  <si>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</si>
  <si>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</si>
  <si>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</si>
  <si>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</si>
  <si>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</si>
  <si>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</si>
  <si>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</si>
  <si>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</si>
  <si>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</si>
  <si>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</si>
  <si>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</si>
  <si>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</si>
  <si>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</si>
  <si>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</si>
  <si>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</si>
  <si>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</si>
  <si>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</si>
  <si>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</si>
  <si>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</si>
  <si>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</si>
  <si>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</si>
  <si>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</si>
  <si>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</si>
  <si>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</si>
  <si>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</si>
  <si>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</si>
  <si>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</si>
  <si>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</si>
  <si>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</si>
  <si>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</si>
  <si>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</si>
  <si>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</si>
  <si>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</si>
  <si>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</si>
  <si>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</si>
  <si>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</si>
  <si>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</si>
  <si>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</si>
  <si>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</si>
  <si>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</si>
  <si>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</si>
  <si>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</si>
  <si>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</si>
  <si>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</si>
  <si>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</si>
  <si>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</si>
  <si>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</si>
  <si>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</si>
  <si>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</si>
  <si>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</si>
  <si>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</si>
  <si>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</si>
  <si>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</si>
  <si>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</si>
  <si>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</si>
  <si>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</si>
  <si>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</si>
  <si>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</si>
  <si>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</si>
  <si>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</si>
  <si>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</si>
  <si>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</si>
  <si>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</si>
  <si>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</si>
  <si>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</si>
  <si>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</si>
  <si>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</si>
  <si>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</si>
  <si>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</si>
  <si>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</si>
  <si>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</si>
  <si>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</si>
  <si>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</si>
  <si>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</si>
  <si>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</si>
  <si>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</si>
  <si>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</si>
  <si>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</si>
  <si>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</si>
  <si>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</si>
  <si>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</si>
  <si>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</si>
  <si>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</si>
  <si>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</si>
  <si>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</si>
  <si>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</si>
  <si>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</si>
  <si>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</si>
  <si>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</si>
  <si>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</si>
  <si>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</si>
  <si>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</si>
  <si>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</si>
  <si>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</si>
  <si>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</si>
  <si>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</si>
  <si>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</si>
  <si>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</si>
  <si>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</si>
  <si>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</si>
  <si>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</si>
  <si>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</si>
  <si>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</si>
  <si>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</si>
  <si>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</si>
  <si>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</si>
  <si>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</si>
  <si>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</si>
  <si>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</si>
  <si>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</si>
  <si>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</si>
  <si>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</si>
  <si>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</si>
  <si>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</si>
  <si>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</si>
  <si>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</si>
  <si>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</si>
  <si>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</si>
  <si>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</si>
  <si>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</si>
  <si>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</si>
  <si>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</si>
  <si>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</si>
  <si>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</si>
  <si>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</si>
  <si>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</si>
  <si>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</si>
  <si>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</si>
  <si>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</si>
  <si>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</si>
  <si>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</si>
  <si>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</si>
  <si>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</si>
  <si>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</si>
  <si>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</si>
  <si>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</si>
  <si>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</si>
  <si>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</si>
  <si>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</si>
  <si>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</si>
  <si>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</si>
  <si>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</si>
  <si>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</si>
  <si>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</si>
  <si>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</si>
  <si>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</si>
  <si>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</si>
  <si>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</si>
  <si>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</si>
  <si>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</si>
  <si>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</si>
  <si>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</si>
  <si>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</si>
  <si>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</si>
  <si>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</si>
  <si>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</si>
  <si>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</si>
  <si>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</si>
  <si>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</si>
  <si>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</si>
  <si>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</si>
  <si>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</si>
  <si>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</si>
  <si>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</si>
  <si>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</si>
  <si>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</si>
  <si>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</si>
  <si>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</si>
  <si>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</si>
  <si>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</si>
  <si>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</si>
  <si>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</si>
  <si>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</si>
  <si>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</si>
  <si>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</si>
  <si>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</si>
  <si>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</si>
  <si>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</si>
  <si>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</si>
  <si>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</si>
  <si>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</si>
  <si>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</si>
  <si>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</si>
  <si>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</si>
  <si>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</si>
  <si>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</si>
  <si>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</si>
  <si>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</si>
  <si>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</si>
  <si>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</si>
  <si>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</si>
  <si>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</si>
  <si>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</si>
  <si>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</si>
  <si>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</si>
  <si>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</si>
  <si>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</si>
  <si>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</si>
  <si>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</si>
  <si>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</si>
  <si>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</si>
  <si>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</si>
  <si>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</si>
  <si>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</si>
  <si>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</si>
  <si>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</si>
  <si>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</si>
  <si>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</si>
  <si>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</si>
  <si>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</si>
  <si>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</si>
  <si>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</si>
  <si>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</si>
  <si>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</si>
  <si>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</si>
  <si>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</si>
  <si>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</si>
  <si>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</si>
  <si>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</si>
  <si>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</si>
  <si>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</si>
  <si>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</si>
  <si>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</si>
  <si>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</si>
  <si>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</si>
  <si>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</si>
  <si>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</si>
  <si>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</si>
  <si>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</si>
  <si>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</si>
  <si>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</si>
  <si>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</si>
  <si>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</si>
  <si>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</si>
  <si>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</si>
  <si>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</si>
  <si>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</si>
  <si>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</si>
  <si>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</si>
  <si>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</si>
  <si>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</si>
  <si>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</si>
  <si>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</si>
  <si>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</si>
  <si>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</si>
  <si>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</si>
  <si>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</si>
  <si>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</si>
  <si>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</si>
  <si>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</si>
  <si>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</si>
  <si>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</si>
  <si>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</si>
  <si>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</si>
  <si>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</si>
  <si>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</si>
  <si>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</si>
  <si>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</si>
  <si>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</si>
  <si>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</si>
  <si>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</si>
  <si>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</si>
  <si>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</si>
  <si>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</si>
  <si>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</si>
  <si>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</si>
  <si>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</si>
  <si>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</si>
  <si>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</si>
  <si>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</si>
  <si>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</si>
  <si>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</si>
  <si>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</si>
  <si>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</si>
  <si>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</si>
  <si>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</si>
  <si>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</si>
  <si>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</si>
  <si>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</si>
  <si>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</si>
  <si>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</si>
  <si>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</si>
  <si>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</si>
  <si>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</si>
  <si>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</si>
  <si>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</si>
  <si>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</si>
  <si>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</si>
  <si>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</si>
  <si>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</si>
  <si>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</si>
  <si>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</si>
  <si>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</si>
  <si>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</si>
  <si>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</si>
  <si>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</si>
  <si>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</si>
  <si>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</si>
  <si>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</si>
  <si>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</si>
  <si>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</si>
  <si>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</si>
  <si>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</si>
  <si>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</si>
  <si>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</si>
  <si>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</si>
  <si>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</si>
  <si>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</si>
  <si>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</si>
  <si>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</si>
  <si>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</si>
  <si>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</si>
  <si>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</si>
  <si>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</si>
  <si>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</si>
  <si>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</si>
  <si>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</si>
  <si>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</si>
  <si>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</si>
  <si>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</si>
  <si>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</si>
  <si>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</si>
  <si>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</si>
  <si>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</si>
  <si>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</si>
  <si>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</si>
  <si>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</si>
  <si>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</si>
  <si>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</si>
  <si>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</si>
  <si>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</si>
  <si>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</si>
  <si>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</si>
  <si>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</si>
  <si>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</si>
  <si>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</si>
  <si>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</si>
  <si>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</si>
  <si>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</si>
  <si>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</si>
  <si>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</si>
  <si>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</si>
  <si>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</si>
  <si>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</si>
  <si>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</si>
  <si>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</si>
  <si>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</si>
  <si>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</si>
  <si>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</si>
  <si>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</si>
  <si>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</si>
  <si>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</si>
  <si>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</si>
  <si>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</si>
  <si>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</si>
  <si>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</si>
  <si>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</si>
  <si>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</si>
  <si>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</si>
  <si>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</si>
  <si>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</si>
  <si>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</si>
  <si>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</si>
  <si>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</si>
  <si>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</si>
  <si>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</si>
  <si>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</si>
  <si>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</si>
  <si>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</si>
  <si>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</si>
  <si>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</si>
  <si>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</si>
  <si>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</si>
  <si>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</si>
  <si>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</si>
  <si>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</si>
  <si>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</si>
  <si>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</si>
  <si>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</si>
  <si>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</si>
  <si>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</si>
  <si>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</si>
  <si>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</si>
  <si>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</si>
  <si>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</si>
  <si>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</si>
  <si>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</si>
  <si>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</si>
  <si>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</si>
  <si>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</si>
  <si>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</si>
  <si>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</si>
  <si>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</si>
  <si>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</si>
  <si>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</si>
  <si>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</si>
  <si>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</si>
  <si>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</si>
  <si>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</si>
  <si>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</si>
  <si>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</si>
  <si>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</si>
  <si>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</si>
  <si>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</si>
  <si>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</si>
  <si>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</si>
  <si>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</si>
  <si>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</si>
  <si>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</si>
  <si>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</si>
  <si>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</si>
  <si>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</si>
  <si>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</si>
  <si>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</si>
  <si>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</si>
  <si>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</si>
  <si>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</si>
  <si>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</si>
  <si>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</si>
  <si>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</si>
  <si>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</si>
  <si>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</si>
  <si>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</si>
  <si>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</si>
  <si>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</si>
  <si>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</si>
  <si>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</si>
  <si>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</si>
  <si>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</si>
  <si>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</si>
  <si>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</si>
  <si>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</si>
  <si>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</si>
  <si>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</si>
  <si>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</si>
  <si>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</si>
  <si>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</si>
  <si>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</si>
  <si>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</si>
  <si>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</si>
  <si>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</si>
  <si>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</si>
  <si>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</si>
  <si>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</si>
  <si>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</si>
  <si>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</si>
  <si>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</si>
  <si>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</si>
  <si>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</si>
  <si>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</si>
  <si>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</si>
  <si>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</si>
  <si>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</si>
  <si>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</si>
  <si>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</si>
  <si>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</si>
  <si>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</si>
  <si>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</si>
  <si>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</si>
  <si>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</si>
  <si>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</si>
  <si>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</si>
  <si>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</si>
  <si>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</si>
  <si>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</si>
  <si>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</si>
  <si>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</si>
  <si>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</si>
  <si>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</si>
  <si>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</si>
  <si>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</si>
  <si>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</si>
  <si>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</si>
  <si>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</si>
  <si>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</si>
  <si>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</si>
  <si>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</si>
  <si>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</si>
  <si>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</si>
  <si>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</si>
  <si>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</si>
  <si>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</si>
  <si>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</si>
  <si>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</si>
  <si>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</si>
  <si>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</si>
  <si>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</si>
  <si>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</si>
  <si>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</si>
  <si>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</si>
  <si>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</si>
  <si>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</si>
  <si>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</si>
  <si>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</si>
  <si>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</si>
  <si>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</si>
  <si>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</si>
  <si>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</si>
  <si>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</si>
  <si>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</si>
  <si>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</si>
  <si>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</si>
  <si>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</si>
  <si>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</si>
  <si>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</si>
  <si>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</si>
  <si>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</si>
  <si>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</si>
  <si>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</si>
  <si>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</si>
  <si>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</si>
  <si>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</si>
  <si>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</si>
  <si>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</si>
  <si>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</si>
  <si>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</si>
  <si>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</si>
  <si>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</si>
  <si>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</si>
  <si>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</si>
  <si>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</si>
  <si>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</si>
  <si>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</si>
  <si>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</si>
  <si>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</si>
  <si>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</si>
  <si>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</si>
  <si>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</si>
  <si>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</si>
  <si>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</si>
  <si>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</si>
  <si>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</si>
  <si>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</si>
  <si>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</si>
  <si>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</si>
  <si>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</si>
  <si>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</si>
  <si>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</si>
  <si>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</si>
  <si>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</si>
  <si>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</si>
  <si>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</si>
  <si>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</si>
  <si>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</si>
  <si>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</si>
  <si>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</si>
  <si>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</si>
  <si>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</si>
  <si>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</si>
  <si>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</si>
  <si>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</si>
  <si>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</si>
  <si>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</si>
  <si>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</si>
  <si>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</si>
  <si>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</si>
  <si>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</si>
  <si>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</si>
  <si>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</si>
  <si>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</si>
  <si>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</si>
  <si>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</si>
  <si>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</si>
  <si>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</si>
  <si>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</si>
  <si>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</si>
  <si>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</si>
  <si>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</si>
  <si>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</si>
  <si>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</si>
  <si>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</si>
  <si>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</si>
  <si>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</si>
  <si>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</si>
  <si>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</si>
  <si>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</si>
  <si>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</si>
  <si>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</si>
  <si>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</si>
  <si>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</si>
  <si>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</si>
  <si>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</si>
  <si>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</si>
  <si>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</si>
  <si>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</si>
  <si>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</si>
  <si>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</si>
  <si>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</si>
  <si>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</si>
  <si>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</si>
  <si>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</si>
  <si>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</si>
  <si>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</si>
  <si>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</si>
  <si>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</si>
  <si>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</si>
  <si>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</si>
  <si>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</si>
  <si>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</si>
  <si>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</si>
  <si>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</si>
  <si>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</si>
  <si>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</si>
  <si>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</si>
  <si>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</si>
  <si>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</si>
  <si>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</si>
  <si>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</si>
  <si>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</si>
  <si>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</si>
  <si>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</si>
  <si>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</si>
  <si>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</si>
  <si>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</si>
  <si>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</si>
  <si>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</si>
  <si>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</si>
  <si>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</si>
  <si>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</si>
  <si>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</si>
  <si>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</si>
  <si>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</si>
  <si>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</si>
  <si>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</si>
  <si>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</si>
  <si>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</si>
  <si>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</si>
  <si>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</si>
  <si>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</si>
  <si>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</si>
  <si>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</si>
  <si>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</si>
  <si>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</si>
  <si>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</si>
  <si>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</si>
  <si>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</si>
  <si>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</si>
  <si>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</si>
  <si>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</si>
  <si>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</si>
  <si>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</si>
  <si>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</si>
  <si>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</si>
  <si>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</si>
  <si>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</si>
  <si>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</si>
  <si>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</si>
  <si>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</si>
  <si>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</si>
  <si>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</si>
  <si>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</si>
  <si>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</si>
  <si>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</si>
  <si>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</si>
  <si>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</si>
  <si>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</si>
  <si>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</si>
  <si>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</si>
  <si>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</si>
  <si>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</si>
  <si>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</si>
  <si>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</si>
  <si>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</si>
  <si>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</si>
  <si>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</si>
  <si>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</si>
  <si>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</si>
  <si>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</si>
  <si>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</si>
  <si>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</si>
  <si>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</si>
  <si>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</si>
  <si>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</si>
  <si>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</si>
  <si>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</si>
  <si>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</si>
  <si>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</si>
  <si>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</si>
  <si>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</si>
  <si>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</si>
  <si>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</si>
  <si>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</si>
  <si>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</si>
  <si>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</si>
  <si>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</si>
  <si>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</si>
  <si>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</si>
  <si>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</si>
  <si>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</si>
  <si>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</si>
  <si>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</si>
  <si>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</si>
  <si>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</si>
  <si>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</si>
  <si>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</si>
  <si>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</si>
  <si>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</si>
  <si>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</si>
  <si>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</si>
  <si>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</si>
  <si>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</si>
  <si>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</si>
  <si>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</si>
  <si>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</si>
  <si>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</si>
  <si>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</si>
  <si>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</si>
  <si>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</si>
  <si>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</si>
  <si>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</si>
  <si>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</si>
  <si>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</si>
  <si>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</si>
  <si>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</si>
  <si>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</si>
  <si>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</si>
  <si>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</si>
  <si>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</si>
  <si>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</si>
  <si>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</si>
  <si>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</si>
  <si>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</si>
  <si>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</si>
  <si>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</si>
  <si>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</si>
  <si>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</si>
  <si>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</si>
  <si>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</si>
  <si>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</si>
  <si>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</si>
  <si>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</si>
  <si>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</si>
  <si>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</si>
  <si>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</si>
  <si>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</si>
  <si>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</si>
  <si>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</si>
  <si>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</si>
  <si>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</si>
  <si>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</si>
  <si>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</si>
  <si>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</si>
  <si>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</si>
  <si>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</si>
  <si>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</si>
  <si>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</si>
  <si>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</si>
  <si>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</si>
  <si>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</si>
  <si>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</si>
  <si>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</si>
  <si>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</si>
  <si>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</si>
  <si>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</si>
  <si>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</si>
  <si>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</si>
  <si>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</si>
  <si>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</si>
  <si>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</si>
  <si>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</si>
  <si>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</si>
  <si>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</si>
  <si>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</si>
  <si>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</si>
  <si>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</si>
  <si>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</si>
  <si>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</si>
  <si>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</si>
  <si>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</si>
  <si>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</si>
  <si>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</si>
  <si>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</si>
  <si>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</si>
  <si>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</si>
  <si>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</si>
  <si>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</si>
  <si>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</si>
  <si>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</si>
  <si>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</si>
  <si>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</si>
  <si>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</si>
  <si>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</si>
  <si>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</si>
  <si>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</si>
  <si>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</si>
  <si>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</si>
  <si>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</si>
  <si>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</si>
  <si>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</si>
  <si>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</si>
  <si>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</si>
  <si>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</si>
  <si>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</si>
  <si>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</si>
  <si>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</si>
  <si>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</si>
  <si>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</si>
  <si>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</si>
  <si>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</si>
  <si>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</si>
  <si>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</si>
  <si>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</si>
  <si>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</si>
  <si>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</si>
  <si>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</si>
  <si>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</si>
  <si>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</si>
  <si>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</si>
  <si>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</si>
  <si>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</si>
  <si>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</si>
  <si>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</si>
  <si>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</si>
  <si>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</si>
  <si>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</si>
  <si>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</si>
  <si>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</si>
  <si>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</si>
  <si>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</si>
  <si>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</si>
  <si>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</si>
  <si>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</si>
  <si>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</si>
  <si>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</si>
  <si>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</si>
  <si>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</si>
  <si>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</si>
  <si>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</si>
  <si>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</si>
  <si>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</si>
  <si>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</si>
  <si>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</si>
  <si>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</si>
  <si>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</si>
  <si>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</si>
  <si>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</si>
  <si>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</si>
  <si>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</si>
  <si>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</si>
  <si>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</si>
  <si>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</si>
  <si>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</si>
  <si>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</si>
  <si>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</si>
  <si>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</si>
  <si>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</si>
  <si>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</si>
  <si>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</si>
  <si>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</si>
  <si>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</si>
  <si>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</si>
  <si>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</si>
  <si>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</si>
  <si>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</si>
  <si>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</si>
  <si>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</si>
  <si>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</si>
  <si>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</si>
  <si>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</si>
  <si>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</si>
  <si>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</si>
  <si>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</si>
  <si>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</si>
  <si>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</si>
  <si>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</si>
  <si>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</si>
  <si>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</si>
  <si>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</si>
  <si>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</si>
  <si>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</si>
  <si>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</si>
  <si>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</si>
  <si>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</si>
  <si>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</si>
  <si>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</si>
  <si>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</si>
  <si>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</si>
  <si>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</si>
  <si>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</si>
  <si>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</si>
  <si>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</si>
  <si>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</si>
  <si>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</si>
  <si>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</si>
  <si>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</si>
  <si>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</si>
  <si>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</si>
  <si>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</si>
  <si>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</si>
  <si>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</si>
  <si>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</si>
  <si>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</si>
  <si>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</si>
  <si>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</si>
  <si>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</si>
  <si>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</si>
  <si>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</si>
  <si>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</si>
  <si>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</si>
  <si>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</si>
  <si>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</si>
  <si>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</si>
  <si>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</si>
  <si>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</si>
  <si>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</si>
  <si>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</si>
  <si>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</si>
  <si>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</si>
  <si>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</si>
  <si>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</si>
  <si>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</si>
  <si>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</si>
  <si>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</si>
  <si>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</si>
  <si>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</si>
  <si>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</si>
  <si>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</si>
  <si>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</si>
  <si>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</si>
  <si>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</si>
  <si>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</si>
  <si>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</si>
  <si>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</si>
  <si>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</si>
  <si>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</si>
  <si>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</si>
  <si>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</si>
  <si>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</si>
  <si>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</si>
  <si>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</si>
  <si>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</si>
  <si>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</si>
  <si>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</si>
  <si>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</si>
  <si>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</si>
  <si>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</si>
  <si>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</si>
  <si>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</si>
  <si>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</si>
  <si>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</si>
  <si>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</si>
  <si>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</si>
  <si>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</si>
  <si>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</si>
  <si>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</si>
  <si>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</si>
  <si>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</si>
  <si>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</si>
  <si>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</si>
  <si>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</si>
  <si>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</si>
  <si>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</si>
  <si>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</si>
  <si>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</si>
  <si>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</si>
  <si>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</si>
  <si>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</si>
  <si>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</si>
  <si>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</si>
  <si>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</si>
  <si>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</si>
  <si>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</si>
  <si>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</si>
  <si>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</si>
  <si>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</si>
  <si>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</si>
  <si>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</si>
  <si>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</si>
  <si>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</si>
  <si>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</si>
  <si>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</si>
  <si>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</si>
  <si>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</si>
  <si>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</si>
  <si>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</si>
  <si>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</si>
  <si>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</si>
  <si>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</si>
  <si>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</si>
  <si>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</si>
  <si>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</si>
  <si>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</si>
  <si>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</si>
  <si>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</si>
  <si>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</si>
  <si>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</si>
  <si>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</si>
  <si>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</si>
  <si>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</si>
  <si>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</si>
  <si>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</si>
  <si>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</si>
  <si>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</si>
  <si>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</si>
  <si>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</si>
  <si>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</si>
  <si>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</si>
  <si>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</si>
  <si>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</si>
  <si>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</si>
  <si>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</si>
  <si>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</si>
  <si>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</si>
  <si>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</si>
  <si>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</si>
  <si>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</si>
  <si>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</si>
  <si>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</si>
  <si>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</si>
  <si>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</si>
  <si>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</si>
  <si>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</si>
  <si>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</si>
  <si>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</si>
  <si>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</si>
  <si>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</si>
  <si>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</si>
  <si>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</si>
  <si>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</si>
  <si>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</si>
  <si>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</si>
  <si>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</si>
  <si>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</si>
  <si>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</si>
  <si>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</si>
  <si>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</si>
  <si>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</si>
  <si>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</si>
  <si>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</si>
  <si>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</si>
  <si>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</si>
  <si>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</si>
  <si>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</si>
  <si>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</si>
  <si>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</si>
  <si>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</si>
  <si>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</si>
  <si>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</si>
  <si>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</si>
  <si>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</si>
  <si>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</si>
  <si>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</si>
  <si>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</si>
  <si>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</si>
  <si>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</si>
  <si>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</si>
  <si>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</si>
  <si>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</si>
  <si>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</si>
  <si>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</si>
  <si>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</si>
  <si>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</si>
  <si>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</si>
  <si>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</si>
  <si>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</si>
  <si>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</si>
  <si>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</si>
  <si>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</si>
  <si>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</si>
  <si>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</si>
  <si>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</si>
  <si>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</si>
  <si>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</si>
  <si>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</si>
  <si>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</si>
  <si>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</si>
  <si>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</si>
  <si>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</si>
  <si>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</si>
  <si>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</si>
  <si>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</si>
  <si>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</si>
  <si>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</si>
  <si>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</si>
  <si>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</si>
  <si>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</si>
  <si>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</si>
  <si>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</si>
  <si>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</si>
  <si>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</si>
  <si>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</si>
  <si>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</si>
  <si>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</si>
  <si>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</si>
  <si>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</si>
  <si>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</si>
  <si>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</si>
  <si>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</si>
  <si>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</si>
  <si>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</si>
  <si>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</si>
  <si>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</si>
  <si>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</si>
  <si>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</si>
  <si>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</si>
  <si>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</si>
  <si>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</si>
  <si>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</si>
  <si>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</si>
  <si>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</si>
  <si>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</si>
  <si>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</si>
  <si>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</si>
  <si>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</si>
  <si>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</si>
  <si>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</si>
  <si>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</si>
  <si>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</si>
  <si>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</si>
  <si>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</si>
  <si>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</si>
  <si>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</si>
  <si>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</si>
  <si>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</si>
  <si>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</si>
  <si>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</si>
  <si>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</si>
  <si>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</si>
  <si>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</si>
  <si>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</si>
  <si>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</si>
  <si>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</si>
  <si>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</si>
  <si>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</si>
  <si>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</si>
  <si>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</si>
  <si>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</si>
  <si>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</si>
  <si>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</si>
  <si>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</si>
  <si>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</si>
  <si>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</si>
  <si>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</si>
  <si>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</si>
  <si>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</si>
  <si>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</si>
  <si>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</si>
  <si>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</si>
  <si>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</si>
  <si>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</si>
  <si>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</si>
  <si>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</si>
  <si>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</si>
  <si>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</si>
  <si>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</si>
  <si>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</si>
  <si>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</si>
  <si>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</si>
  <si>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</si>
  <si>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</si>
  <si>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</si>
  <si>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</si>
  <si>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</si>
  <si>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</si>
  <si>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</si>
  <si>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</si>
  <si>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</si>
  <si>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</si>
  <si>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</si>
  <si>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</si>
  <si>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</si>
  <si>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</si>
  <si>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</si>
  <si>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</si>
  <si>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</si>
  <si>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</si>
  <si>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</si>
  <si>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</si>
  <si>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</si>
  <si>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</si>
  <si>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</si>
  <si>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</si>
  <si>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</si>
  <si>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</si>
  <si>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</si>
  <si>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</si>
  <si>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</si>
  <si>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</si>
  <si>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</si>
  <si>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</si>
  <si>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</si>
  <si>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</si>
  <si>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</si>
  <si>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</si>
  <si>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</si>
  <si>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</si>
  <si>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</si>
  <si>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</si>
  <si>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</si>
  <si>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</si>
  <si>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</si>
  <si>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</si>
  <si>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</si>
  <si>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</si>
  <si>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</si>
  <si>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</si>
  <si>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</si>
  <si>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</si>
  <si>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</si>
  <si>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</si>
  <si>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</si>
  <si>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</si>
  <si>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</si>
  <si>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</si>
  <si>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</si>
  <si>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</si>
  <si>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</si>
  <si>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</si>
  <si>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</si>
  <si>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</si>
  <si>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</si>
  <si>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</si>
  <si>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</si>
  <si>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</si>
  <si>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</si>
  <si>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</si>
  <si>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</si>
  <si>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</si>
  <si>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</si>
  <si>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</si>
  <si>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</si>
  <si>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</si>
  <si>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</si>
  <si>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</si>
  <si>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</si>
  <si>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</si>
  <si>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</si>
  <si>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</si>
  <si>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</si>
  <si>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</si>
  <si>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</si>
  <si>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</si>
  <si>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</si>
  <si>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</si>
  <si>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</si>
  <si>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</si>
  <si>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</si>
  <si>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</si>
  <si>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</si>
  <si>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</si>
  <si>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</si>
  <si>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</si>
  <si>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</si>
  <si>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</si>
  <si>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</si>
  <si>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</si>
  <si>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</si>
  <si>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</si>
  <si>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</si>
  <si>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</si>
  <si>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</si>
  <si>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</si>
  <si>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</si>
  <si>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</si>
  <si>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</si>
  <si>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</si>
  <si>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</si>
  <si>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</si>
  <si>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</si>
  <si>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</si>
  <si>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</si>
  <si>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</si>
  <si>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</si>
  <si>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</si>
  <si>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</si>
  <si>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</si>
  <si>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</si>
  <si>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</si>
  <si>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</si>
  <si>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</si>
  <si>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</si>
  <si>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</si>
  <si>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</si>
  <si>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</si>
  <si>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</si>
  <si>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</si>
  <si>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</si>
  <si>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</si>
  <si>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</si>
  <si>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</si>
  <si>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</si>
  <si>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</si>
  <si>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</si>
  <si>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</si>
  <si>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</si>
  <si>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</si>
  <si>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</si>
  <si>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</si>
  <si>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</si>
  <si>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</si>
  <si>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</si>
  <si>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</si>
  <si>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</si>
  <si>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</si>
  <si>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</si>
  <si>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</si>
  <si>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</si>
  <si>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</si>
  <si>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</si>
  <si>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</si>
  <si>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</si>
  <si>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</si>
  <si>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</si>
  <si>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</si>
  <si>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</si>
  <si>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</si>
  <si>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</si>
  <si>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</si>
  <si>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</si>
  <si>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</si>
  <si>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</si>
  <si>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</si>
  <si>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</si>
  <si>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</si>
  <si>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</si>
  <si>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</si>
  <si>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</si>
  <si>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</si>
  <si>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</si>
  <si>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</si>
  <si>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</si>
  <si>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</si>
  <si>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</si>
  <si>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</si>
  <si>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</si>
  <si>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</si>
  <si>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</si>
  <si>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</si>
  <si>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</si>
  <si>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</si>
  <si>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</si>
  <si>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</si>
  <si>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</si>
  <si>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</si>
  <si>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</si>
  <si>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</si>
  <si>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</si>
  <si>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</si>
  <si>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</si>
  <si>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</si>
  <si>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</si>
  <si>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</si>
  <si>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</si>
  <si>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</si>
  <si>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</si>
  <si>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</si>
  <si>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</si>
  <si>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</si>
  <si>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</si>
  <si>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</si>
  <si>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</si>
  <si>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</si>
  <si>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</si>
  <si>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</si>
  <si>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</si>
  <si>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</si>
  <si>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</si>
  <si>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</si>
  <si>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</si>
  <si>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</si>
  <si>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</si>
  <si>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</si>
  <si>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</si>
  <si>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</si>
  <si>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</si>
  <si>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</si>
  <si>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</si>
  <si>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</si>
  <si>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</si>
  <si>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</si>
  <si>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</si>
  <si>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</si>
  <si>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</si>
  <si>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</si>
  <si>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</si>
  <si>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</si>
  <si>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</si>
  <si>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</si>
  <si>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</si>
  <si>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</si>
  <si>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</si>
  <si>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</si>
  <si>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</si>
  <si>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</si>
  <si>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</si>
  <si>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</si>
  <si>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</si>
  <si>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</si>
  <si>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</si>
  <si>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</si>
  <si>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</si>
  <si>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</si>
  <si>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</si>
  <si>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</si>
  <si>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</si>
  <si>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</si>
  <si>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</si>
  <si>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</si>
  <si>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</si>
  <si>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</si>
  <si>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</si>
  <si>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</si>
  <si>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</si>
  <si>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</si>
  <si>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</si>
  <si>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</si>
  <si>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</si>
  <si>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</si>
  <si>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</si>
  <si>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</si>
  <si>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</si>
  <si>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</si>
  <si>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</si>
  <si>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</si>
  <si>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</si>
  <si>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</si>
  <si>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</si>
  <si>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</si>
  <si>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</si>
  <si>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</si>
  <si>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</si>
  <si>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</si>
  <si>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</si>
  <si>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</si>
  <si>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</si>
  <si>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</si>
  <si>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</si>
  <si>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</si>
  <si>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</si>
  <si>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</si>
  <si>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</si>
  <si>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</si>
  <si>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</si>
  <si>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</si>
  <si>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</si>
  <si>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</si>
  <si>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</si>
  <si>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</si>
  <si>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</si>
  <si>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</si>
  <si>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</si>
  <si>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</si>
  <si>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</si>
  <si>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</si>
  <si>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</si>
  <si>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</si>
  <si>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</si>
  <si>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</si>
  <si>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</si>
  <si>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</si>
  <si>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</si>
  <si>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</si>
  <si>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</si>
  <si>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</si>
  <si>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</si>
  <si>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</si>
  <si>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</si>
  <si>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</si>
  <si>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</si>
  <si>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</si>
  <si>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</si>
  <si>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</si>
  <si>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</si>
  <si>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</si>
  <si>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</si>
  <si>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</si>
  <si>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</si>
  <si>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</si>
  <si>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</si>
  <si>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</si>
  <si>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</si>
  <si>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</si>
  <si>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</si>
  <si>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</si>
  <si>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</si>
  <si>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</si>
  <si>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</si>
  <si>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</si>
  <si>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</si>
  <si>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</si>
  <si>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</si>
  <si>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</si>
  <si>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</si>
  <si>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</si>
  <si>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</si>
  <si>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</si>
  <si>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</si>
  <si>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</si>
  <si>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</si>
  <si>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</si>
  <si>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</si>
  <si>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</si>
  <si>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</si>
  <si>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</si>
  <si>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</si>
  <si>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</si>
  <si>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</si>
  <si>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</si>
  <si>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</si>
  <si>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</si>
  <si>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</si>
  <si>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</si>
  <si>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</si>
  <si>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</si>
  <si>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</si>
  <si>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</si>
  <si>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</si>
  <si>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</si>
  <si>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</si>
  <si>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</si>
  <si>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</si>
  <si>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</si>
  <si>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</si>
  <si>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</si>
  <si>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</si>
  <si>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</si>
  <si>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</si>
  <si>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</si>
  <si>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</si>
  <si>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</si>
  <si>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</si>
  <si>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</si>
  <si>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</si>
  <si>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</si>
  <si>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</si>
  <si>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</si>
  <si>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</si>
  <si>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</si>
  <si>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</si>
  <si>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</si>
  <si>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</si>
  <si>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</si>
  <si>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</si>
  <si>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</si>
  <si>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</si>
  <si>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</si>
  <si>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</si>
  <si>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</si>
  <si>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</si>
  <si>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</si>
  <si>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</si>
  <si>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</si>
  <si>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</si>
  <si>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</si>
  <si>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</si>
  <si>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</si>
  <si>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</si>
  <si>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</si>
  <si>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</si>
  <si>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</si>
  <si>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</si>
  <si>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</si>
  <si>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</si>
  <si>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</si>
  <si>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</si>
  <si>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</si>
  <si>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</si>
  <si>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</si>
  <si>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</si>
  <si>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</si>
  <si>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</si>
  <si>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</si>
  <si>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</si>
  <si>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</si>
  <si>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</si>
  <si>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</si>
  <si>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</si>
  <si>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</si>
  <si>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</si>
  <si>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</si>
  <si>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</si>
  <si>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</si>
  <si>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</si>
  <si>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</si>
  <si>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</si>
  <si>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</si>
  <si>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</si>
  <si>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</si>
  <si>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</si>
  <si>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</si>
  <si>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</si>
  <si>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</si>
  <si>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</si>
  <si>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</si>
  <si>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</si>
  <si>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</si>
  <si>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</si>
  <si>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</si>
  <si>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</si>
  <si>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</si>
  <si>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</si>
  <si>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</si>
  <si>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</si>
  <si>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</si>
  <si>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</si>
  <si>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</si>
  <si>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</si>
  <si>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</si>
  <si>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</si>
  <si>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</si>
  <si>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</si>
  <si>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</si>
  <si>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</si>
  <si>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</si>
  <si>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</si>
  <si>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</si>
  <si>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</si>
  <si>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</si>
  <si>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</si>
  <si>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</si>
  <si>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</si>
  <si>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</si>
  <si>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</si>
  <si>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</si>
  <si>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</si>
  <si>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</si>
  <si>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</si>
  <si>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</si>
  <si>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</si>
  <si>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</si>
  <si>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</si>
  <si>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</si>
  <si>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</si>
  <si>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</si>
  <si>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</si>
  <si>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</si>
  <si>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</si>
  <si>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</si>
  <si>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</si>
  <si>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</si>
  <si>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</si>
  <si>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</si>
  <si>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</si>
  <si>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</si>
  <si>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</si>
  <si>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</si>
  <si>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</si>
  <si>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</si>
  <si>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</si>
  <si>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</si>
  <si>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</si>
  <si>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</si>
  <si>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</si>
  <si>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</si>
  <si>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</si>
  <si>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</si>
  <si>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</si>
  <si>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</si>
  <si>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</si>
  <si>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</si>
  <si>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</si>
  <si>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</si>
  <si>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</si>
  <si>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</si>
  <si>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</si>
  <si>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</si>
  <si>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</si>
  <si>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</si>
  <si>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</si>
  <si>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</si>
  <si>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</si>
  <si>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</si>
  <si>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</si>
  <si>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</si>
  <si>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</si>
  <si>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</si>
  <si>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</si>
  <si>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</si>
  <si>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</si>
  <si>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</si>
  <si>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</si>
  <si>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</si>
  <si>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</si>
  <si>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</si>
  <si>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</si>
  <si>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</si>
  <si>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</si>
  <si>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</si>
  <si>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</si>
  <si>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</si>
  <si>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</si>
  <si>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</si>
  <si>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</si>
  <si>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</si>
  <si>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</si>
  <si>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</si>
  <si>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</si>
  <si>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</si>
  <si>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</si>
  <si>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</si>
  <si>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</si>
  <si>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</si>
  <si>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</si>
  <si>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</si>
  <si>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</si>
  <si>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</si>
  <si>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</si>
  <si>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</si>
  <si>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</si>
  <si>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</si>
  <si>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</si>
  <si>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</si>
  <si>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</si>
  <si>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</si>
  <si>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</si>
  <si>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</si>
  <si>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</si>
  <si>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</si>
  <si>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</si>
  <si>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</si>
  <si>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</si>
  <si>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</si>
  <si>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</si>
  <si>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</si>
  <si>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</si>
  <si>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</si>
  <si>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</si>
  <si>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</si>
  <si>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</si>
  <si>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</si>
  <si>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</si>
  <si>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</si>
  <si>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</si>
  <si>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</si>
  <si>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</si>
  <si>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</si>
  <si>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</si>
  <si>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</si>
  <si>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</si>
  <si>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</si>
  <si>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</si>
  <si>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</si>
  <si>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</si>
  <si>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</si>
  <si>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</si>
  <si>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</si>
  <si>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</si>
  <si>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</si>
  <si>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</si>
  <si>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</si>
  <si>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</si>
  <si>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</si>
  <si>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</si>
  <si>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</si>
  <si>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</si>
  <si>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</si>
  <si>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</si>
  <si>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</si>
  <si>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</si>
  <si>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</si>
  <si>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</si>
  <si>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</si>
  <si>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</si>
  <si>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</si>
  <si>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</si>
  <si>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</si>
  <si>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</si>
  <si>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</si>
  <si>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</si>
  <si>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</si>
  <si>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</si>
  <si>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</si>
  <si>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</si>
  <si>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</si>
  <si>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</si>
  <si>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</si>
  <si>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</si>
  <si>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</si>
  <si>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</si>
  <si>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</si>
  <si>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</si>
  <si>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</si>
  <si>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</si>
  <si>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</si>
  <si>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</si>
  <si>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</si>
  <si>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</si>
  <si>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</si>
  <si>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</si>
  <si>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</si>
  <si>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</si>
  <si>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</si>
  <si>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</si>
  <si>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</si>
  <si>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</si>
  <si>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</si>
  <si>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</si>
  <si>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</si>
  <si>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</si>
  <si>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</si>
  <si>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</si>
  <si>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</si>
  <si>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</si>
  <si>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</si>
  <si>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</si>
  <si>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</si>
  <si>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</si>
  <si>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</si>
  <si>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</si>
  <si>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</si>
  <si>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</si>
  <si>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</si>
  <si>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</si>
  <si>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</si>
  <si>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</si>
  <si>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</si>
  <si>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</si>
  <si>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</si>
  <si>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</si>
  <si>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</si>
  <si>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</si>
  <si>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</si>
  <si>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</si>
  <si>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</si>
  <si>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</si>
  <si>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</si>
  <si>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</si>
  <si>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</si>
  <si>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</si>
  <si>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</si>
  <si>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</si>
  <si>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</si>
  <si>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</si>
  <si>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</si>
  <si>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</si>
  <si>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</si>
  <si>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</si>
  <si>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</si>
  <si>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</si>
  <si>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</si>
  <si>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</si>
  <si>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</si>
  <si>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</si>
  <si>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</si>
  <si>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</si>
  <si>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</si>
  <si>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</si>
  <si>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</si>
  <si>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</si>
  <si>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</si>
  <si>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</si>
  <si>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</si>
  <si>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</si>
  <si>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</si>
  <si>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</si>
  <si>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</si>
  <si>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</si>
  <si>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</si>
  <si>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</si>
  <si>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</si>
  <si>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</si>
  <si>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</si>
  <si>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</si>
  <si>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</si>
  <si>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</si>
  <si>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</si>
  <si>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</si>
  <si>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</si>
  <si>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</si>
  <si>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</si>
  <si>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</si>
  <si>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</si>
  <si>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</si>
  <si>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</si>
  <si>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</si>
  <si>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</si>
  <si>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</si>
  <si>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</si>
  <si>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</si>
  <si>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</si>
  <si>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</si>
  <si>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</si>
  <si>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</si>
  <si>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</si>
  <si>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</si>
  <si>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</si>
  <si>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</si>
  <si>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</si>
  <si>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</si>
  <si>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</si>
  <si>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</si>
  <si>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</si>
  <si>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</si>
  <si>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</si>
  <si>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</si>
  <si>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</si>
  <si>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</si>
  <si>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</si>
  <si>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</si>
  <si>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</si>
  <si>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</si>
  <si>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</si>
  <si>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</si>
  <si>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</si>
  <si>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</si>
  <si>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</si>
  <si>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</si>
  <si>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</si>
  <si>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</si>
  <si>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</si>
  <si>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</si>
  <si>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</si>
  <si>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</si>
  <si>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</si>
  <si>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</si>
  <si>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</si>
  <si>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</si>
  <si>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</si>
  <si>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</si>
  <si>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</si>
  <si>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</si>
  <si>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</si>
  <si>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</si>
  <si>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</si>
  <si>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</si>
  <si>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</si>
  <si>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</si>
  <si>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</si>
  <si>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</si>
  <si>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</si>
  <si>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</si>
  <si>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</si>
  <si>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</si>
  <si>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</si>
  <si>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</si>
  <si>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</si>
  <si>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</si>
  <si>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</si>
  <si>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</si>
  <si>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</si>
  <si>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</si>
  <si>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</si>
  <si>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</si>
  <si>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</si>
  <si>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</si>
  <si>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</si>
  <si>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</si>
  <si>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</si>
  <si>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</si>
  <si>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</si>
  <si>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</si>
  <si>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</si>
  <si>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</si>
  <si>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</si>
  <si>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</si>
  <si>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</si>
  <si>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</si>
  <si>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</si>
  <si>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</si>
  <si>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</si>
  <si>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</si>
  <si>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</si>
  <si>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</si>
  <si>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</si>
  <si>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</si>
  <si>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</si>
  <si>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</si>
  <si>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</si>
  <si>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</si>
  <si>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</si>
  <si>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</si>
  <si>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</si>
  <si>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</si>
  <si>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</si>
  <si>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</si>
  <si>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</si>
  <si>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</si>
  <si>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</si>
  <si>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</si>
  <si>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</si>
  <si>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</si>
  <si>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</si>
  <si>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</si>
  <si>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</si>
  <si>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</si>
  <si>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</si>
  <si>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</si>
  <si>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</si>
  <si>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</si>
  <si>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</si>
  <si>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</si>
  <si>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</si>
  <si>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</si>
  <si>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</si>
  <si>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</si>
  <si>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</si>
  <si>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</si>
  <si>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</si>
  <si>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</si>
  <si>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</si>
  <si>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</si>
  <si>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</si>
  <si>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</si>
  <si>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</si>
  <si>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</si>
  <si>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</si>
  <si>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</si>
  <si>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</si>
  <si>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</si>
  <si>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</si>
  <si>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</si>
  <si>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</si>
  <si>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</si>
  <si>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</si>
  <si>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</si>
  <si>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</si>
  <si>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</si>
  <si>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</si>
  <si>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</si>
  <si>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</si>
  <si>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</si>
  <si>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</si>
  <si>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</si>
  <si>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</si>
  <si>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</si>
  <si>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</si>
  <si>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</si>
  <si>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</si>
  <si>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</si>
  <si>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</si>
  <si>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</si>
  <si>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</si>
  <si>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</si>
  <si>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</si>
  <si>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</si>
  <si>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</si>
  <si>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</si>
  <si>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</si>
  <si>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</si>
  <si>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</si>
  <si>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</si>
  <si>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</si>
  <si>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</si>
  <si>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</si>
  <si>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</si>
  <si>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</si>
  <si>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</si>
  <si>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</si>
  <si>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</si>
  <si>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</si>
  <si>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</si>
  <si>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</si>
  <si>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</si>
  <si>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</si>
  <si>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</si>
  <si>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</si>
  <si>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</si>
  <si>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</si>
  <si>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</si>
  <si>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</si>
  <si>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</si>
  <si>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</si>
  <si>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</si>
  <si>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</si>
  <si>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</si>
  <si>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</si>
  <si>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</si>
  <si>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</si>
  <si>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</si>
  <si>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</si>
  <si>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</si>
  <si>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</si>
  <si>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</si>
  <si>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</si>
  <si>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</si>
  <si>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</si>
  <si>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</si>
  <si>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</si>
  <si>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</si>
  <si>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</si>
  <si>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</si>
  <si>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</si>
  <si>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</si>
  <si>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</si>
  <si>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</si>
  <si>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</si>
  <si>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</si>
  <si>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</si>
  <si>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</si>
  <si>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</si>
  <si>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</si>
  <si>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</si>
  <si>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</si>
  <si>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</si>
  <si>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</si>
  <si>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</si>
  <si>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</si>
  <si>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</si>
  <si>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</si>
  <si>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</si>
  <si>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</si>
  <si>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</si>
  <si>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</si>
  <si>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</si>
  <si>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</si>
  <si>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</si>
  <si>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</si>
  <si>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</si>
  <si>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</si>
  <si>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</si>
  <si>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</si>
  <si>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</si>
  <si>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</si>
  <si>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</si>
  <si>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</si>
  <si>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</si>
  <si>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</si>
  <si>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</si>
  <si>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</si>
  <si>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</si>
  <si>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</si>
  <si>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</si>
  <si>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</si>
  <si>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</si>
  <si>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</si>
  <si>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</si>
  <si>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</si>
  <si>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</si>
  <si>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</si>
  <si>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</si>
  <si>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</si>
  <si>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</si>
  <si>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</si>
  <si>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</si>
  <si>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</si>
  <si>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</si>
  <si>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</si>
  <si>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</si>
  <si>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</si>
  <si>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</si>
  <si>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</si>
  <si>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</si>
  <si>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</si>
  <si>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</si>
  <si>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</si>
  <si>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</si>
  <si>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</si>
  <si>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</si>
  <si>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</si>
  <si>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</si>
  <si>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</si>
  <si>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</si>
  <si>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</si>
  <si>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</si>
  <si>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</si>
  <si>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</si>
  <si>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</si>
  <si>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</si>
  <si>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</si>
  <si>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</si>
  <si>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</si>
  <si>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</si>
  <si>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</si>
  <si>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</si>
  <si>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</si>
  <si>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</si>
  <si>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</si>
  <si>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</si>
  <si>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</si>
  <si>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</si>
  <si>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</si>
  <si>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</si>
  <si>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</si>
  <si>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</si>
  <si>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</si>
  <si>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</si>
  <si>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</si>
  <si>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</si>
  <si>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</si>
  <si>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</si>
  <si>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</si>
  <si>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</si>
  <si>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</si>
  <si>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</si>
  <si>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</si>
  <si>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</si>
  <si>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</si>
  <si>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</si>
  <si>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</si>
  <si>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</si>
  <si>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</si>
  <si>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</si>
  <si>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</si>
  <si>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</si>
  <si>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</si>
  <si>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</si>
  <si>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</si>
  <si>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</si>
  <si>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</si>
  <si>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</si>
  <si>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</si>
  <si>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</si>
  <si>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</si>
  <si>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</si>
  <si>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</si>
  <si>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</si>
  <si>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</si>
  <si>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</si>
  <si>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</si>
  <si>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</si>
  <si>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</si>
  <si>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</si>
  <si>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</si>
  <si>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</si>
  <si>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</si>
  <si>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</si>
  <si>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</si>
  <si>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</si>
  <si>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</si>
  <si>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</si>
  <si>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</si>
  <si>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</si>
  <si>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</si>
  <si>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</si>
  <si>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</si>
  <si>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</si>
  <si>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</si>
  <si>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</si>
  <si>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</si>
  <si>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</si>
  <si>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</si>
  <si>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</si>
  <si>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</si>
  <si>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</si>
  <si>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</si>
  <si>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</si>
  <si>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</si>
  <si>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</si>
  <si>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</si>
  <si>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</si>
  <si>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</si>
  <si>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</si>
  <si>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</si>
  <si>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</si>
  <si>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</si>
  <si>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</si>
  <si>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</si>
  <si>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</si>
  <si>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</si>
  <si>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</si>
  <si>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</si>
  <si>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</si>
  <si>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</si>
  <si>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</si>
  <si>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</si>
  <si>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</si>
  <si>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</si>
  <si>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</si>
  <si>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</si>
  <si>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</si>
  <si>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</si>
  <si>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</si>
  <si>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</si>
  <si>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</si>
  <si>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</si>
  <si>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</si>
  <si>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</si>
  <si>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</si>
  <si>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</si>
  <si>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</si>
  <si>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</si>
  <si>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</si>
  <si>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</si>
  <si>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</si>
  <si>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</si>
  <si>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</si>
  <si>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</si>
  <si>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</si>
  <si>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</si>
  <si>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</si>
  <si>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</si>
  <si>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</si>
  <si>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</si>
  <si>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</si>
  <si>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</si>
  <si>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</si>
  <si>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</si>
  <si>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</si>
  <si>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</si>
  <si>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</si>
  <si>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</si>
  <si>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</si>
  <si>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</si>
  <si>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</si>
  <si>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</si>
  <si>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</si>
  <si>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</si>
  <si>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</si>
  <si>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</si>
  <si>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</si>
  <si>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</si>
  <si>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</si>
  <si>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</si>
  <si>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</si>
  <si>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</si>
  <si>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</si>
  <si>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</si>
  <si>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</si>
  <si>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</si>
  <si>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</si>
  <si>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</si>
  <si>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</si>
  <si>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</si>
  <si>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</si>
  <si>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</si>
  <si>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</si>
  <si>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</si>
  <si>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</si>
  <si>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</si>
  <si>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</si>
  <si>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</si>
  <si>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</si>
  <si>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</si>
  <si>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</si>
  <si>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</si>
  <si>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</si>
  <si>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</si>
  <si>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</si>
  <si>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</si>
  <si>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</si>
  <si>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</si>
  <si>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</si>
  <si>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</si>
  <si>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</si>
  <si>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</si>
  <si>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</si>
  <si>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</si>
  <si>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</si>
  <si>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</si>
  <si>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</si>
  <si>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</si>
  <si>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</si>
  <si>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</si>
  <si>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</si>
  <si>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</si>
  <si>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</si>
  <si>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</si>
  <si>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</si>
  <si>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</si>
  <si>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</si>
  <si>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</si>
  <si>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</si>
  <si>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</si>
  <si>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</si>
  <si>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</si>
  <si>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</si>
  <si>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</si>
  <si>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</si>
  <si>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</si>
  <si>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</si>
  <si>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</si>
  <si>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</si>
  <si>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</si>
  <si>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</si>
  <si>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</si>
  <si>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</si>
  <si>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</si>
  <si>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</si>
  <si>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</si>
  <si>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</si>
  <si>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</si>
  <si>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</si>
  <si>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</si>
  <si>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</si>
  <si>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</si>
  <si>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</si>
  <si>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</si>
  <si>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</si>
  <si>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</si>
  <si>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</si>
  <si>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</si>
  <si>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</si>
  <si>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</si>
  <si>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</si>
  <si>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</si>
  <si>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</si>
  <si>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</si>
  <si>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</si>
  <si>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</si>
  <si>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</si>
  <si>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</si>
  <si>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</si>
  <si>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</si>
  <si>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</si>
  <si>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</si>
  <si>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</si>
  <si>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</si>
  <si>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</si>
  <si>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</si>
  <si>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</si>
  <si>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</si>
  <si>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</si>
  <si>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</si>
  <si>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</si>
  <si>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</si>
  <si>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</si>
  <si>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</si>
  <si>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</si>
  <si>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</si>
  <si>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</si>
  <si>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</si>
  <si>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</si>
  <si>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</si>
  <si>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</si>
  <si>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</si>
  <si>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</si>
  <si>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</si>
  <si>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</si>
  <si>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</si>
  <si>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</si>
  <si>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</si>
  <si>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</si>
  <si>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</si>
  <si>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</si>
  <si>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</si>
  <si>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</si>
  <si>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</si>
  <si>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</si>
  <si>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</si>
  <si>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</si>
  <si>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</si>
  <si>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</si>
  <si>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</si>
  <si>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</si>
  <si>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</si>
  <si>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</si>
  <si>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</si>
  <si>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</si>
  <si>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</si>
  <si>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</si>
  <si>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</si>
  <si>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</si>
  <si>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</si>
  <si>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</si>
  <si>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</si>
  <si>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</si>
  <si>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</si>
  <si>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</si>
  <si>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</si>
  <si>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</si>
  <si>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</si>
  <si>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</si>
  <si>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</si>
  <si>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</si>
  <si>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</si>
  <si>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</si>
  <si>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</si>
  <si>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</si>
  <si>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</si>
  <si>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</si>
  <si>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</si>
  <si>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</si>
  <si>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</si>
  <si>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</si>
  <si>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</si>
  <si>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</si>
  <si>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</si>
  <si>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</si>
  <si>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</si>
  <si>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</si>
  <si>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</si>
  <si>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</si>
  <si>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</si>
  <si>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</si>
  <si>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</si>
  <si>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</si>
  <si>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</si>
  <si>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</si>
  <si>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</si>
  <si>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</si>
  <si>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</si>
  <si>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</si>
  <si>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</si>
  <si>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</si>
  <si>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</si>
  <si>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</si>
  <si>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</si>
  <si>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</si>
  <si>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</si>
  <si>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</si>
  <si>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</si>
  <si>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</si>
  <si>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</si>
  <si>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</si>
  <si>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</si>
  <si>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</si>
  <si>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</si>
  <si>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</si>
  <si>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</si>
  <si>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</si>
  <si>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</si>
  <si>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</si>
  <si>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</si>
  <si>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</si>
  <si>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</si>
  <si>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</si>
  <si>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</si>
  <si>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</si>
  <si>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</si>
  <si>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</si>
  <si>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</si>
  <si>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</si>
  <si>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</si>
  <si>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</si>
  <si>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</si>
  <si>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</si>
  <si>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</si>
  <si>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</si>
  <si>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</si>
  <si>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</si>
  <si>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</si>
  <si>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</si>
  <si>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</si>
  <si>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</si>
  <si>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</si>
  <si>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</si>
  <si>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</si>
  <si>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</si>
  <si>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</si>
  <si>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</si>
  <si>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</si>
  <si>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</si>
  <si>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</si>
  <si>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</si>
  <si>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</si>
  <si>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</si>
  <si>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</si>
  <si>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</si>
  <si>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</si>
  <si>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</si>
  <si>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</si>
  <si>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</si>
  <si>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</si>
  <si>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</si>
  <si>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</si>
  <si>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</si>
  <si>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</si>
  <si>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</si>
  <si>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</si>
  <si>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</si>
  <si>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</si>
  <si>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</si>
  <si>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</si>
  <si>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</si>
  <si>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</si>
  <si>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</si>
  <si>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</si>
  <si>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</si>
  <si>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</si>
  <si>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</si>
  <si>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</si>
  <si>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</si>
  <si>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</si>
  <si>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</si>
  <si>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</si>
  <si>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</si>
  <si>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</si>
  <si>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</si>
  <si>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</si>
  <si>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</si>
  <si>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</si>
  <si>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</si>
  <si>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</si>
  <si>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</si>
  <si>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</si>
  <si>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</si>
  <si>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</si>
  <si>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</si>
  <si>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</si>
  <si>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</si>
  <si>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</si>
  <si>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</si>
  <si>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</si>
  <si>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</si>
  <si>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</si>
  <si>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</si>
  <si>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</si>
  <si>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</si>
  <si>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</si>
  <si>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</si>
  <si>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</si>
  <si>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</si>
  <si>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</si>
  <si>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</si>
  <si>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</si>
  <si>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</si>
  <si>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</si>
  <si>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</si>
  <si>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</si>
  <si>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</si>
  <si>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</si>
  <si>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</si>
  <si>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</si>
  <si>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</si>
  <si>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</si>
  <si>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</si>
  <si>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</si>
  <si>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</si>
  <si>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</si>
  <si>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</si>
  <si>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</si>
  <si>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</si>
  <si>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</si>
  <si>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</si>
  <si>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</si>
  <si>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</si>
  <si>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</si>
  <si>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</si>
  <si>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</si>
  <si>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</si>
  <si>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</si>
  <si>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</si>
  <si>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</si>
  <si>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</si>
  <si>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</si>
  <si>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</si>
  <si>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</si>
  <si>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</si>
  <si>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</si>
  <si>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</si>
  <si>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</si>
  <si>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</si>
  <si>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</si>
  <si>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</si>
  <si>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</si>
  <si>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</si>
  <si>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</si>
  <si>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</si>
  <si>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</si>
  <si>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</si>
  <si>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</si>
  <si>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</si>
  <si>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</si>
  <si>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</si>
  <si>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</si>
  <si>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</si>
  <si>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</si>
  <si>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</si>
  <si>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</si>
  <si>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</si>
  <si>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</si>
  <si>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</si>
  <si>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</si>
  <si>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</si>
  <si>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</si>
  <si>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</si>
  <si>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</si>
  <si>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</si>
  <si>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</si>
  <si>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</si>
  <si>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</si>
  <si>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</si>
  <si>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</si>
  <si>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</si>
  <si>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</si>
  <si>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</si>
  <si>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</si>
  <si>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</si>
  <si>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</si>
  <si>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</si>
  <si>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</si>
  <si>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</si>
  <si>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</si>
  <si>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</si>
  <si>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</si>
  <si>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</si>
  <si>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</si>
  <si>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</si>
  <si>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</si>
  <si>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</si>
  <si>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</si>
  <si>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</si>
  <si>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</si>
  <si>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</si>
  <si>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</si>
  <si>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</si>
  <si>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</si>
  <si>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</si>
  <si>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</si>
  <si>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</si>
  <si>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</si>
  <si>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</si>
  <si>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</si>
  <si>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</si>
  <si>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</si>
  <si>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</si>
  <si>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</si>
  <si>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</si>
  <si>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</si>
  <si>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</si>
  <si>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</si>
  <si>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</si>
  <si>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</si>
  <si>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</si>
  <si>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</si>
  <si>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</si>
  <si>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</si>
  <si>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</si>
  <si>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</si>
  <si>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</si>
  <si>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</si>
  <si>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</si>
  <si>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</si>
  <si>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</si>
  <si>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</si>
  <si>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</si>
  <si>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</si>
  <si>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</si>
  <si>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</si>
  <si>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</si>
  <si>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</si>
  <si>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</si>
  <si>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</si>
  <si>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</si>
  <si>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</si>
  <si>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</si>
  <si>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</si>
  <si>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</si>
  <si>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</si>
  <si>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</si>
  <si>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</si>
  <si>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</si>
  <si>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</si>
  <si>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</si>
  <si>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</si>
  <si>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</si>
  <si>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</si>
  <si>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</si>
  <si>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</si>
  <si>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</si>
  <si>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</si>
  <si>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</si>
  <si>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</si>
  <si>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</si>
  <si>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</si>
  <si>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</si>
  <si>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</si>
  <si>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</si>
  <si>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</si>
  <si>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</si>
  <si>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</si>
  <si>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</si>
  <si>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</si>
  <si>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</si>
  <si>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</si>
  <si>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</si>
  <si>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</si>
  <si>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</si>
  <si>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</si>
  <si>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</si>
  <si>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</si>
  <si>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</si>
  <si>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</si>
  <si>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</si>
  <si>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</si>
  <si>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</si>
  <si>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</si>
  <si>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</si>
  <si>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</si>
  <si>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</si>
  <si>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</si>
  <si>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</si>
  <si>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</si>
  <si>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</si>
  <si>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</si>
  <si>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</si>
  <si>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</si>
  <si>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</si>
  <si>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</si>
  <si>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</si>
  <si>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</si>
  <si>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</si>
  <si>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</si>
  <si>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</si>
  <si>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</si>
  <si>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</si>
  <si>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</si>
  <si>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</si>
  <si>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</si>
  <si>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</si>
  <si>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</si>
  <si>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</si>
  <si>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</si>
  <si>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</si>
  <si>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</si>
  <si>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</si>
  <si>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</si>
  <si>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</si>
  <si>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</si>
  <si>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</si>
  <si>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</si>
  <si>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</si>
  <si>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</si>
  <si>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</si>
  <si>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</si>
  <si>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</si>
  <si>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</si>
  <si>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</si>
  <si>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</si>
  <si>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</si>
  <si>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</si>
  <si>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</si>
  <si>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</si>
  <si>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</si>
  <si>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</si>
  <si>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</si>
  <si>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</si>
  <si>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</si>
  <si>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</si>
  <si>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</si>
  <si>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</si>
  <si>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</si>
  <si>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</si>
  <si>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</si>
  <si>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</si>
  <si>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</si>
  <si>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</si>
  <si>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</si>
  <si>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</si>
  <si>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</si>
  <si>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</si>
  <si>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</si>
  <si>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</si>
  <si>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</si>
  <si>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</si>
  <si>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</si>
  <si>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</si>
  <si>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</si>
  <si>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</si>
  <si>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</si>
  <si>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</si>
  <si>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</si>
  <si>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</si>
  <si>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</si>
  <si>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</si>
  <si>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</si>
  <si>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</si>
  <si>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</si>
  <si>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</si>
  <si>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</si>
  <si>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</si>
  <si>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</si>
  <si>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</si>
  <si>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</si>
  <si>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</si>
  <si>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</si>
  <si>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</si>
  <si>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</si>
  <si>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</si>
  <si>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</si>
  <si>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</si>
  <si>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</si>
  <si>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</si>
  <si>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</si>
  <si>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</si>
  <si>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</si>
  <si>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</si>
  <si>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</si>
  <si>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</si>
  <si>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</si>
  <si>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</si>
  <si>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</si>
  <si>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</si>
  <si>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</si>
  <si>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</si>
  <si>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</si>
  <si>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</si>
  <si>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</si>
  <si>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</si>
  <si>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</si>
  <si>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</si>
  <si>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</si>
  <si>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</si>
  <si>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</si>
  <si>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</si>
  <si>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</si>
  <si>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</si>
  <si>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</si>
  <si>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</si>
  <si>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</si>
  <si>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</si>
  <si>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</si>
  <si>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</si>
  <si>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</si>
  <si>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</si>
  <si>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</si>
  <si>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</si>
  <si>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</si>
  <si>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</si>
  <si>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</si>
  <si>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</si>
  <si>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</si>
  <si>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</si>
  <si>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</si>
  <si>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</si>
  <si>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</si>
  <si>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</si>
  <si>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</si>
  <si>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</si>
  <si>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</si>
  <si>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</si>
  <si>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</si>
  <si>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</si>
  <si>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</si>
  <si>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</si>
  <si>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</si>
  <si>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</si>
  <si>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</si>
  <si>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</si>
  <si>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</si>
  <si>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</si>
  <si>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</si>
  <si>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</si>
  <si>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</si>
  <si>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</si>
  <si>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</si>
  <si>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</si>
  <si>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</si>
  <si>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</si>
  <si>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</si>
  <si>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</si>
  <si>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</si>
  <si>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</si>
  <si>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</si>
  <si>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</si>
  <si>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</si>
  <si>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</si>
  <si>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</si>
  <si>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</si>
  <si>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</si>
  <si>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</si>
  <si>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</si>
  <si>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</si>
  <si>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</si>
  <si>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</si>
  <si>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</si>
  <si>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</si>
  <si>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</si>
  <si>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</si>
  <si>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</si>
  <si>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</si>
  <si>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</si>
  <si>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</si>
  <si>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</si>
  <si>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</si>
  <si>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</si>
  <si>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</si>
  <si>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</si>
  <si>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</si>
  <si>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</si>
  <si>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</si>
  <si>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</si>
  <si>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</si>
  <si>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</si>
  <si>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</si>
  <si>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</si>
  <si>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</si>
  <si>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</si>
  <si>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</si>
  <si>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</si>
  <si>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</si>
  <si>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</si>
  <si>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</si>
  <si>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</si>
  <si>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</si>
  <si>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</si>
  <si>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</si>
  <si>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</si>
  <si>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</si>
  <si>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</si>
  <si>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</si>
  <si>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</si>
  <si>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</si>
  <si>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</si>
  <si>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</si>
  <si>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</si>
  <si>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</si>
  <si>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</si>
  <si>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</si>
  <si>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</si>
  <si>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</si>
  <si>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</si>
  <si>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</si>
  <si>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</si>
  <si>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</si>
  <si>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</si>
  <si>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</si>
  <si>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</si>
  <si>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</si>
  <si>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</si>
  <si>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</si>
  <si>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</si>
  <si>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</si>
  <si>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</si>
  <si>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</si>
  <si>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</si>
  <si>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</si>
  <si>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</si>
  <si>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</si>
  <si>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</si>
  <si>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</si>
  <si>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</si>
  <si>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</si>
  <si>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</si>
  <si>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</si>
  <si>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</si>
  <si>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</si>
  <si>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</si>
  <si>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</si>
  <si>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</si>
  <si>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</si>
  <si>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</si>
  <si>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</si>
  <si>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</si>
  <si>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</si>
  <si>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</si>
  <si>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</si>
  <si>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</si>
  <si>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</si>
  <si>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</si>
  <si>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</si>
  <si>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</si>
  <si>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</si>
  <si>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</si>
  <si>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</si>
  <si>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</si>
  <si>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</si>
  <si>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</si>
  <si>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</si>
  <si>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</si>
  <si>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</si>
  <si>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</si>
  <si>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</si>
  <si>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</si>
  <si>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</si>
  <si>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</si>
  <si>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</si>
  <si>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</si>
  <si>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</si>
  <si>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</si>
  <si>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</si>
  <si>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</si>
  <si>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</si>
  <si>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</si>
  <si>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</si>
  <si>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</si>
  <si>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</si>
  <si>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</si>
  <si>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</si>
  <si>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</si>
  <si>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</si>
  <si>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</si>
  <si>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</si>
  <si>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</si>
  <si>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</si>
  <si>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</si>
  <si>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</si>
  <si>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</si>
  <si>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</si>
  <si>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</si>
  <si>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</si>
  <si>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</si>
  <si>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</si>
  <si>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</si>
  <si>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</si>
  <si>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</si>
  <si>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</si>
  <si>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</si>
  <si>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</si>
  <si>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</si>
  <si>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</si>
  <si>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</si>
  <si>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</si>
  <si>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</si>
  <si>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</si>
  <si>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</si>
  <si>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</si>
  <si>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</si>
  <si>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</si>
  <si>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</si>
  <si>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</si>
  <si>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</si>
  <si>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</si>
  <si>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</si>
  <si>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</si>
  <si>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</si>
  <si>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</si>
  <si>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</si>
  <si>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</si>
  <si>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</si>
  <si>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</si>
  <si>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</si>
  <si>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</si>
  <si>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</si>
  <si>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</si>
  <si>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</si>
  <si>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</si>
  <si>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</si>
  <si>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</si>
  <si>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</si>
  <si>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</si>
  <si>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</si>
  <si>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</si>
  <si>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</si>
  <si>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</si>
  <si>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</si>
  <si>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</si>
  <si>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</si>
  <si>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</si>
  <si>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</si>
  <si>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</si>
  <si>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</si>
  <si>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</si>
  <si>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</si>
  <si>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</si>
  <si>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</si>
  <si>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</si>
  <si>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</si>
  <si>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</si>
  <si>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</si>
  <si>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</si>
  <si>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</si>
  <si>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</si>
  <si>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</si>
  <si>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</si>
  <si>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</si>
  <si>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</si>
  <si>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</si>
  <si>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</si>
  <si>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</si>
  <si>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</si>
  <si>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</si>
  <si>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</si>
  <si>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</si>
  <si>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</si>
  <si>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</si>
  <si>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</si>
  <si>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</si>
  <si>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</si>
  <si>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</si>
  <si>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</si>
  <si>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</si>
  <si>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</si>
  <si>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</si>
  <si>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</si>
  <si>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</si>
  <si>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</si>
  <si>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</si>
  <si>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</si>
  <si>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</si>
  <si>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</si>
  <si>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</si>
  <si>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</si>
  <si>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</si>
  <si>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</si>
  <si>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</si>
  <si>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</si>
  <si>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</si>
  <si>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</si>
  <si>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</si>
  <si>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</si>
  <si>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</si>
  <si>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</si>
  <si>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</si>
  <si>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</si>
  <si>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</si>
  <si>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</si>
  <si>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</si>
  <si>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</si>
  <si>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</si>
  <si>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</si>
  <si>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</si>
  <si>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</si>
  <si>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</si>
  <si>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</si>
  <si>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</si>
  <si>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</si>
  <si>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</si>
  <si>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</si>
  <si>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</si>
  <si>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</si>
  <si>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</si>
  <si>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</si>
  <si>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</si>
  <si>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</si>
  <si>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</si>
  <si>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</si>
  <si>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</si>
  <si>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</si>
  <si>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</si>
  <si>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</si>
  <si>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</si>
  <si>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</si>
  <si>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</si>
  <si>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</si>
  <si>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</si>
  <si>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</si>
  <si>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</si>
  <si>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</si>
  <si>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</si>
  <si>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</si>
  <si>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</si>
  <si>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</si>
  <si>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</si>
  <si>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</si>
  <si>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</si>
  <si>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</si>
  <si>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</si>
  <si>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</si>
  <si>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</si>
  <si>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</si>
  <si>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</si>
  <si>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</si>
  <si>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</si>
  <si>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</si>
  <si>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</si>
  <si>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</si>
  <si>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</si>
  <si>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</si>
  <si>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</si>
  <si>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</si>
  <si>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</si>
  <si>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</si>
  <si>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</si>
  <si>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</si>
  <si>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</si>
  <si>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</si>
  <si>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</si>
  <si>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</si>
  <si>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</si>
  <si>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</si>
  <si>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</si>
  <si>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</si>
  <si>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</si>
  <si>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</si>
  <si>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</si>
  <si>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</si>
  <si>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</si>
  <si>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</si>
  <si>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</si>
  <si>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</si>
  <si>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</si>
  <si>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</si>
  <si>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</si>
  <si>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</si>
  <si>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</si>
  <si>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</si>
  <si>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</si>
  <si>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</si>
  <si>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</si>
  <si>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</si>
  <si>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</si>
  <si>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</si>
  <si>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</si>
  <si>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</si>
  <si>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</si>
  <si>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</si>
  <si>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</si>
  <si>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</si>
  <si>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</si>
  <si>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</si>
  <si>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</si>
  <si>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</si>
  <si>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</si>
  <si>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</si>
  <si>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</si>
  <si>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</si>
  <si>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</si>
  <si>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</si>
  <si>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</si>
  <si>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</si>
  <si>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</si>
  <si>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</si>
  <si>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</si>
  <si>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</si>
  <si>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</si>
  <si>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</si>
  <si>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</si>
  <si>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</si>
  <si>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</si>
  <si>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</si>
  <si>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</si>
  <si>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</si>
  <si>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</si>
  <si>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</si>
  <si>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</si>
  <si>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</si>
  <si>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</si>
  <si>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</si>
  <si>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</si>
  <si>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</si>
  <si>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</si>
  <si>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</si>
  <si>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</si>
  <si>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</si>
  <si>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</si>
  <si>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</si>
  <si>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</si>
  <si>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</si>
  <si>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</si>
  <si>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</si>
  <si>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</si>
  <si>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</si>
  <si>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</si>
  <si>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</si>
  <si>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</si>
  <si>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</si>
  <si>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</si>
  <si>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</si>
  <si>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</si>
  <si>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</si>
  <si>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</si>
  <si>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</si>
  <si>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</si>
  <si>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</si>
  <si>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</si>
  <si>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</si>
  <si>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</si>
  <si>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</si>
  <si>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</si>
  <si>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</si>
  <si>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</si>
  <si>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</si>
  <si>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</si>
  <si>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</si>
  <si>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</si>
  <si>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</si>
  <si>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</si>
  <si>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</si>
  <si>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</si>
  <si>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</si>
  <si>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</si>
  <si>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</si>
  <si>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</si>
  <si>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</si>
  <si>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</si>
  <si>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</si>
  <si>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</si>
  <si>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</si>
  <si>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</si>
  <si>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</si>
  <si>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</si>
  <si>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</si>
  <si>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</si>
  <si>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</si>
  <si>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</si>
  <si>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</si>
  <si>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</si>
  <si>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</si>
  <si>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</si>
  <si>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</si>
  <si>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</si>
  <si>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</si>
  <si>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</si>
  <si>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</si>
  <si>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</si>
  <si>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</si>
  <si>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</si>
  <si>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</si>
  <si>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</si>
  <si>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</si>
  <si>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</si>
  <si>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</si>
  <si>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</si>
  <si>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</si>
  <si>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</si>
  <si>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</si>
  <si>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</si>
  <si>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</si>
  <si>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</si>
  <si>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</si>
  <si>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</si>
  <si>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</si>
  <si>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</si>
  <si>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</si>
  <si>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</si>
  <si>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</si>
  <si>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</si>
  <si>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</si>
  <si>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</si>
  <si>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</si>
  <si>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</si>
  <si>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</si>
  <si>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</si>
  <si>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</si>
  <si>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</si>
  <si>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</si>
  <si>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</si>
  <si>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</si>
  <si>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</si>
  <si>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</si>
  <si>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</si>
  <si>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</si>
  <si>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</si>
  <si>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</si>
  <si>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</si>
  <si>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</si>
  <si>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</si>
  <si>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</si>
  <si>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</si>
  <si>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</si>
  <si>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</si>
  <si>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</si>
  <si>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</si>
  <si>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</si>
  <si>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</si>
  <si>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</si>
  <si>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</si>
  <si>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</si>
  <si>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</si>
  <si>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</si>
  <si>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</si>
  <si>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</si>
  <si>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</si>
  <si>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</si>
  <si>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</si>
  <si>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</si>
  <si>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</si>
  <si>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</si>
  <si>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</si>
  <si>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</si>
  <si>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</si>
  <si>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</si>
  <si>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</si>
  <si>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</si>
  <si>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</si>
  <si>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</si>
  <si>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</si>
  <si>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</si>
  <si>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</si>
  <si>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</si>
  <si>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</si>
  <si>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</si>
  <si>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</si>
  <si>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</si>
  <si>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</si>
  <si>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</si>
  <si>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</si>
  <si>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</si>
  <si>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</si>
  <si>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</si>
  <si>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</si>
  <si>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</si>
  <si>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</si>
  <si>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</si>
  <si>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</si>
  <si>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</si>
  <si>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</si>
  <si>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</si>
  <si>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</si>
  <si>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</si>
  <si>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</si>
  <si>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</si>
  <si>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</si>
  <si>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</si>
  <si>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</si>
  <si>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</si>
  <si>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</si>
  <si>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</si>
  <si>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</si>
  <si>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</si>
  <si>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</si>
  <si>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</si>
  <si>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</si>
  <si>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</si>
  <si>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</si>
  <si>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</si>
  <si>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</si>
  <si>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</si>
  <si>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</si>
  <si>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</si>
  <si>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</si>
  <si>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</si>
  <si>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</si>
  <si>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</si>
  <si>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</si>
  <si>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</si>
  <si>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</si>
  <si>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</si>
  <si>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</si>
  <si>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</si>
  <si>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</si>
  <si>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</si>
  <si>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</si>
  <si>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</si>
  <si>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</si>
  <si>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</si>
  <si>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</si>
  <si>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</si>
  <si>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</si>
  <si>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</si>
  <si>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</si>
  <si>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</si>
  <si>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</si>
  <si>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</si>
  <si>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</si>
  <si>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</si>
  <si>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</si>
  <si>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</si>
  <si>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</si>
  <si>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</si>
  <si>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</si>
  <si>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</si>
  <si>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</si>
  <si>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</si>
  <si>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</si>
  <si>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</si>
  <si>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</si>
  <si>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</si>
  <si>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</si>
  <si>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</si>
  <si>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</si>
  <si>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</si>
  <si>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</si>
  <si>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</si>
  <si>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</si>
  <si>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</si>
  <si>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</si>
  <si>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</si>
  <si>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</si>
  <si>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</si>
  <si>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</si>
  <si>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</si>
  <si>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</si>
  <si>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</si>
  <si>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</si>
  <si>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</si>
  <si>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</si>
  <si>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</si>
  <si>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</si>
  <si>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</si>
  <si>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</si>
  <si>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</si>
  <si>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</si>
  <si>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</si>
  <si>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</si>
  <si>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</si>
  <si>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</si>
  <si>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</si>
  <si>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</si>
  <si>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</si>
  <si>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</si>
  <si>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</si>
  <si>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</si>
  <si>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</si>
  <si>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</si>
  <si>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</si>
  <si>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</si>
  <si>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</si>
  <si>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</si>
  <si>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</si>
  <si>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</si>
  <si>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</si>
  <si>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</si>
  <si>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</si>
  <si>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</si>
  <si>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</si>
  <si>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</si>
  <si>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</si>
  <si>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</si>
  <si>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</si>
  <si>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</si>
  <si>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</si>
  <si>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</si>
  <si>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</si>
  <si>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</si>
  <si>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</si>
  <si>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</si>
  <si>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</si>
  <si>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</si>
  <si>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</si>
  <si>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</si>
  <si>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</si>
  <si>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</si>
  <si>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</si>
  <si>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</si>
  <si>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</si>
  <si>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</si>
  <si>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</si>
  <si>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</si>
  <si>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</si>
  <si>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</si>
  <si>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</si>
  <si>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</si>
  <si>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</si>
  <si>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</si>
  <si>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</si>
  <si>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</si>
  <si>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</si>
  <si>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</si>
  <si>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</si>
  <si>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</si>
  <si>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</si>
  <si>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</si>
  <si>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</si>
  <si>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</si>
  <si>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</si>
  <si>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</si>
  <si>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</si>
  <si>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</si>
  <si>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</si>
  <si>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</si>
  <si>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</si>
  <si>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</si>
  <si>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</si>
  <si>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</si>
  <si>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</si>
  <si>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</si>
  <si>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</si>
  <si>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</si>
  <si>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</si>
  <si>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</si>
  <si>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</si>
  <si>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</si>
  <si>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</si>
  <si>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</si>
  <si>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</si>
  <si>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</si>
  <si>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</si>
  <si>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</si>
  <si>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</si>
  <si>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</si>
  <si>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</si>
  <si>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</si>
  <si>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</si>
  <si>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</si>
  <si>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</si>
  <si>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</si>
  <si>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</si>
  <si>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</si>
  <si>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</si>
  <si>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</si>
  <si>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</si>
  <si>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</si>
  <si>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</si>
  <si>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</si>
  <si>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</si>
  <si>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</si>
  <si>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</si>
  <si>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</si>
  <si>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</si>
  <si>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</si>
  <si>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</si>
  <si>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</si>
  <si>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</si>
  <si>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</si>
  <si>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</si>
  <si>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</si>
  <si>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</si>
  <si>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</si>
  <si>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</si>
  <si>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</si>
  <si>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</si>
  <si>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</si>
  <si>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</si>
  <si>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</si>
  <si>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</si>
  <si>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</si>
  <si>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</si>
  <si>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</si>
  <si>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</si>
  <si>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</si>
  <si>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</si>
  <si>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</si>
  <si>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</si>
  <si>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</si>
  <si>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</si>
  <si>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</si>
  <si>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</si>
  <si>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</si>
  <si>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</si>
  <si>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</si>
  <si>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</si>
  <si>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</si>
  <si>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</si>
  <si>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</si>
  <si>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</si>
  <si>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</si>
  <si>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</si>
  <si>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</si>
  <si>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</si>
  <si>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</si>
  <si>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</si>
  <si>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</si>
  <si>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</si>
  <si>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</si>
  <si>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</si>
  <si>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</si>
  <si>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</si>
  <si>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</si>
  <si>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</si>
  <si>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</si>
  <si>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</si>
  <si>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</si>
  <si>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</si>
  <si>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</si>
  <si>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</si>
  <si>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</si>
  <si>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</si>
  <si>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</si>
  <si>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</si>
  <si>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</si>
  <si>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</si>
  <si>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</si>
  <si>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</si>
  <si>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</si>
  <si>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</si>
  <si>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</si>
  <si>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</si>
  <si>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</si>
  <si>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</si>
  <si>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</si>
  <si>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</si>
  <si>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</si>
  <si>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</si>
  <si>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</si>
  <si>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</si>
  <si>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</si>
  <si>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</si>
  <si>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</si>
  <si>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</si>
  <si>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</si>
  <si>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</si>
  <si>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</si>
  <si>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</si>
  <si>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</si>
  <si>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</si>
  <si>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</si>
  <si>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</si>
  <si>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</si>
  <si>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</si>
  <si>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</si>
  <si>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</si>
  <si>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</si>
  <si>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</si>
  <si>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</si>
  <si>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</si>
  <si>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</si>
  <si>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</si>
  <si>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</si>
  <si>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</si>
  <si>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</si>
  <si>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</si>
  <si>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</si>
  <si>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</si>
  <si>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</si>
  <si>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</si>
  <si>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</si>
  <si>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</si>
  <si>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</si>
  <si>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</si>
  <si>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</si>
  <si>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</si>
  <si>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</si>
  <si>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</si>
  <si>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</si>
  <si>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</si>
  <si>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</si>
  <si>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</si>
  <si>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</si>
  <si>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</si>
  <si>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</si>
  <si>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</si>
  <si>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</si>
  <si>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</si>
  <si>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</si>
  <si>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</si>
  <si>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</si>
  <si>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</si>
  <si>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</si>
  <si>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</si>
  <si>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</si>
  <si>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</si>
  <si>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</si>
  <si>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</si>
  <si>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</si>
  <si>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</si>
  <si>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</si>
  <si>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</si>
  <si>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</si>
  <si>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</si>
  <si>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</si>
  <si>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</si>
  <si>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</si>
  <si>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</si>
  <si>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</si>
  <si>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</si>
  <si>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</si>
  <si>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</si>
  <si>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</si>
  <si>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</si>
  <si>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</si>
  <si>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</si>
  <si>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</si>
  <si>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</si>
  <si>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</si>
  <si>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</si>
  <si>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</si>
  <si>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</si>
  <si>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</si>
  <si>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</si>
  <si>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</si>
  <si>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</si>
  <si>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</si>
  <si>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</si>
  <si>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</si>
  <si>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</si>
  <si>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</si>
  <si>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</si>
  <si>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</si>
  <si>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</si>
  <si>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</si>
  <si>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</si>
  <si>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</si>
  <si>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</si>
  <si>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</si>
  <si>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</si>
  <si>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</si>
  <si>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</si>
  <si>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</si>
  <si>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</si>
  <si>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</si>
  <si>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</si>
  <si>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</si>
  <si>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</si>
  <si>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</si>
  <si>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</si>
  <si>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</si>
  <si>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</si>
  <si>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</si>
  <si>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</si>
  <si>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</si>
  <si>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</si>
  <si>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</si>
  <si>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</si>
  <si>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</si>
  <si>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</si>
  <si>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</si>
  <si>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</si>
  <si>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</si>
  <si>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</si>
  <si>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</si>
  <si>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</si>
  <si>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</si>
  <si>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</si>
  <si>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</si>
  <si>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</si>
  <si>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</si>
  <si>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</si>
  <si>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</si>
  <si>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</si>
  <si>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</si>
  <si>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</si>
  <si>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</si>
  <si>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</si>
  <si>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</si>
  <si>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</si>
  <si>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</si>
  <si>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</si>
  <si>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</si>
  <si>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</si>
  <si>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</si>
  <si>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</si>
  <si>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</si>
  <si>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</si>
  <si>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</si>
  <si>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</si>
  <si>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</si>
  <si>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</si>
  <si>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</si>
  <si>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</si>
  <si>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</si>
  <si>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</si>
  <si>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</si>
  <si>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</si>
  <si>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</si>
  <si>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</si>
  <si>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</si>
  <si>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</si>
  <si>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</si>
  <si>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</si>
  <si>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</si>
  <si>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</si>
  <si>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</si>
  <si>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</si>
  <si>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</si>
  <si>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</si>
  <si>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</si>
  <si>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</si>
  <si>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</si>
  <si>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</si>
  <si>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</si>
  <si>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</si>
  <si>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</si>
  <si>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</si>
  <si>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</si>
  <si>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</si>
  <si>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</si>
  <si>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</si>
  <si>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</si>
  <si>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</si>
  <si>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</si>
  <si>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</si>
  <si>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</si>
  <si>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</si>
  <si>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</si>
  <si>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</si>
  <si>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</si>
  <si>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</si>
  <si>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</si>
  <si>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</si>
  <si>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</si>
  <si>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</si>
  <si>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</si>
  <si>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</si>
  <si>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</si>
  <si>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</si>
  <si>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</si>
  <si>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</si>
  <si>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</si>
  <si>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</si>
  <si>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</si>
  <si>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</si>
  <si>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</si>
  <si>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</si>
  <si>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</si>
  <si>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</si>
  <si>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</si>
  <si>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</si>
  <si>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</si>
  <si>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</si>
  <si>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</si>
  <si>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</si>
  <si>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</si>
  <si>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</si>
  <si>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</si>
  <si>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</si>
  <si>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</si>
  <si>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</si>
  <si>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</si>
  <si>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</si>
  <si>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</si>
  <si>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</si>
  <si>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</si>
  <si>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</si>
  <si>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</si>
  <si>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</si>
  <si>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</si>
  <si>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</si>
  <si>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</si>
  <si>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</si>
  <si>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</si>
  <si>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</si>
  <si>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</si>
  <si>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</si>
  <si>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</si>
  <si>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</si>
  <si>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</si>
  <si>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</si>
  <si>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</si>
  <si>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</si>
  <si>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</si>
  <si>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</si>
  <si>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</si>
  <si>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</si>
  <si>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</si>
  <si>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</si>
  <si>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</si>
  <si>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</si>
  <si>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</si>
  <si>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</si>
  <si>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</si>
  <si>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</si>
  <si>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</si>
  <si>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</si>
  <si>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</si>
  <si>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</si>
  <si>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</si>
  <si>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</si>
  <si>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</si>
  <si>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</si>
  <si>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</si>
  <si>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</si>
  <si>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</si>
  <si>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</si>
  <si>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</si>
  <si>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</si>
  <si>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</si>
  <si>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</si>
  <si>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</si>
  <si>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</si>
  <si>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</si>
  <si>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</si>
  <si>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</si>
  <si>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</si>
  <si>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</si>
  <si>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</si>
  <si>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</si>
  <si>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</si>
  <si>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</si>
  <si>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</si>
  <si>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</si>
  <si>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</si>
  <si>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</si>
  <si>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</si>
  <si>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</si>
  <si>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</si>
  <si>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</si>
  <si>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</si>
  <si>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</si>
  <si>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</si>
  <si>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</si>
  <si>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</si>
  <si>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</si>
  <si>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</si>
  <si>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</si>
  <si>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</si>
  <si>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</si>
  <si>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</si>
  <si>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</si>
  <si>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</si>
  <si>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</si>
  <si>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</si>
  <si>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</si>
  <si>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</si>
  <si>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</si>
  <si>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</si>
  <si>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</si>
  <si>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</si>
  <si>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</si>
  <si>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</si>
  <si>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</si>
  <si>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</si>
  <si>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</si>
  <si>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</si>
  <si>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</si>
  <si>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</si>
  <si>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</si>
  <si>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</si>
  <si>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</si>
  <si>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</si>
  <si>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</si>
  <si>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</si>
  <si>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</si>
  <si>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</si>
  <si>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</si>
  <si>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</si>
  <si>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</si>
  <si>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</si>
  <si>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</si>
  <si>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</si>
  <si>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</si>
  <si>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</si>
  <si>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</si>
  <si>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</si>
  <si>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</si>
  <si>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</si>
  <si>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</si>
  <si>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</si>
  <si>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</si>
  <si>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</si>
  <si>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</si>
  <si>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</si>
  <si>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</si>
  <si>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</si>
  <si>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</si>
  <si>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</si>
  <si>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</si>
  <si>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</si>
  <si>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</si>
  <si>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</si>
  <si>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</si>
  <si>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</si>
  <si>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</si>
  <si>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</si>
  <si>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</si>
  <si>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</si>
  <si>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</si>
  <si>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</si>
  <si>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</si>
  <si>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</si>
  <si>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</si>
  <si>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</si>
  <si>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</si>
  <si>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</si>
  <si>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</si>
  <si>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</si>
  <si>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</si>
  <si>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</si>
  <si>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</si>
  <si>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</si>
  <si>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</si>
  <si>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</si>
  <si>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</si>
  <si>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</si>
  <si>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</si>
  <si>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</si>
  <si>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</si>
  <si>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</si>
  <si>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</si>
  <si>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</si>
  <si>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</si>
  <si>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</si>
  <si>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</si>
  <si>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</si>
  <si>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</si>
  <si>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</si>
  <si>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</si>
  <si>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</si>
  <si>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</si>
  <si>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</si>
  <si>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</si>
  <si>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</si>
  <si>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</si>
  <si>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</si>
  <si>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</si>
  <si>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</si>
  <si>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</si>
  <si>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</si>
  <si>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</si>
  <si>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</si>
  <si>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</si>
  <si>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</si>
  <si>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</si>
  <si>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</si>
  <si>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</si>
  <si>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</si>
  <si>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</si>
  <si>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</si>
  <si>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</si>
  <si>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</si>
  <si>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</si>
  <si>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</si>
  <si>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</si>
  <si>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</si>
  <si>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</si>
  <si>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</si>
  <si>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</si>
  <si>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</si>
  <si>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</si>
  <si>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</si>
  <si>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</si>
  <si>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</si>
  <si>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</si>
  <si>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</si>
  <si>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</si>
  <si>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</si>
  <si>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</si>
  <si>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</si>
  <si>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</si>
  <si>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</si>
  <si>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</si>
  <si>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</si>
  <si>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</si>
  <si>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</si>
  <si>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</si>
  <si>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</si>
  <si>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</si>
  <si>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</si>
  <si>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</si>
  <si>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</si>
  <si>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</si>
  <si>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</si>
  <si>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</si>
  <si>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</si>
  <si>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</si>
  <si>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</si>
  <si>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</si>
  <si>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</si>
  <si>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</si>
  <si>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</si>
  <si>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</si>
  <si>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</si>
  <si>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</si>
  <si>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</si>
  <si>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</si>
  <si>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</si>
  <si>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</si>
  <si>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</si>
  <si>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</si>
  <si>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</si>
  <si>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</si>
  <si>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</si>
  <si>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</si>
  <si>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</si>
  <si>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</si>
  <si>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</si>
  <si>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</si>
  <si>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</si>
  <si>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</si>
  <si>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</si>
  <si>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</si>
  <si>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</si>
  <si>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</si>
  <si>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</si>
  <si>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</si>
  <si>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</si>
  <si>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</si>
  <si>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</si>
  <si>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</si>
  <si>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</si>
  <si>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</si>
  <si>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</si>
  <si>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</si>
  <si>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</si>
  <si>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</si>
  <si>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</si>
  <si>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</si>
  <si>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</si>
  <si>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</si>
  <si>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</si>
  <si>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</si>
  <si>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</si>
  <si>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</si>
  <si>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</si>
  <si>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</si>
  <si>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</si>
  <si>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</si>
  <si>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</si>
  <si>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</si>
  <si>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</si>
  <si>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</si>
  <si>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</si>
  <si>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</si>
  <si>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</si>
  <si>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</si>
  <si>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</si>
  <si>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</si>
  <si>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</si>
  <si>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</si>
  <si>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</si>
  <si>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</si>
  <si>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</si>
  <si>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</si>
  <si>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</si>
  <si>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</si>
  <si>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</si>
  <si>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</si>
  <si>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</si>
  <si>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</si>
  <si>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</si>
  <si>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</si>
  <si>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</si>
  <si>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</si>
  <si>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</si>
  <si>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</si>
  <si>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</si>
  <si>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</si>
  <si>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</si>
  <si>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</si>
  <si>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</si>
  <si>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</si>
  <si>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</si>
  <si>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</si>
  <si>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</si>
  <si>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</si>
  <si>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</si>
  <si>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</si>
  <si>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</si>
  <si>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</si>
  <si>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</si>
  <si>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</si>
  <si>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</si>
  <si>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</si>
  <si>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</si>
  <si>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</si>
  <si>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</si>
  <si>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</si>
  <si>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</si>
  <si>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</si>
  <si>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</si>
  <si>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</si>
  <si>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</si>
  <si>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</si>
  <si>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</si>
  <si>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</si>
  <si>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</si>
  <si>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</si>
  <si>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</si>
  <si>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</si>
  <si>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</si>
  <si>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</si>
  <si>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</si>
  <si>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</si>
  <si>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</si>
  <si>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</si>
  <si>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</si>
  <si>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</si>
  <si>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</si>
  <si>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</si>
  <si>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</si>
  <si>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</si>
  <si>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</si>
  <si>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</si>
  <si>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</si>
  <si>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</si>
  <si>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</si>
  <si>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</si>
  <si>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</si>
  <si>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</si>
  <si>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</si>
  <si>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</si>
  <si>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</si>
  <si>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</si>
  <si>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</si>
  <si>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</si>
  <si>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</si>
  <si>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</si>
  <si>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</si>
  <si>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</si>
  <si>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</si>
  <si>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</si>
  <si>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</si>
  <si>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</si>
  <si>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</si>
  <si>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</si>
  <si>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</si>
  <si>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</si>
  <si>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</si>
  <si>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</si>
  <si>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</si>
  <si>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</si>
  <si>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</si>
  <si>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</si>
  <si>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</si>
  <si>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</si>
  <si>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</si>
  <si>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</si>
  <si>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</si>
  <si>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</si>
  <si>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</si>
  <si>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</si>
  <si>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</si>
  <si>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</si>
  <si>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</si>
  <si>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</si>
  <si>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</si>
  <si>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</si>
  <si>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</si>
  <si>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</si>
  <si>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</si>
  <si>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</si>
  <si>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</si>
  <si>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</si>
  <si>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</si>
  <si>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</si>
  <si>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</si>
  <si>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</si>
  <si>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</si>
  <si>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</si>
  <si>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</si>
  <si>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</si>
  <si>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</si>
  <si>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</si>
  <si>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</si>
  <si>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</si>
  <si>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</si>
  <si>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</si>
  <si>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</si>
  <si>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</si>
  <si>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</si>
  <si>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</si>
  <si>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</si>
  <si>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</si>
  <si>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</si>
  <si>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</si>
  <si>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</si>
  <si>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</si>
  <si>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</si>
  <si>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</si>
  <si>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</si>
  <si>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</si>
  <si>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</si>
  <si>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</si>
  <si>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</si>
  <si>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</si>
  <si>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</si>
  <si>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</si>
  <si>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</si>
  <si>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</si>
  <si>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</si>
  <si>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</si>
  <si>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</si>
  <si>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</si>
  <si>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</si>
  <si>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</si>
  <si>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</si>
  <si>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</si>
  <si>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</si>
  <si>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</si>
  <si>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</si>
  <si>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</si>
  <si>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</si>
  <si>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</si>
  <si>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</si>
  <si>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</si>
  <si>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</si>
  <si>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</si>
  <si>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</si>
  <si>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</si>
  <si>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</si>
  <si>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</si>
  <si>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</si>
  <si>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</si>
  <si>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</si>
  <si>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</si>
  <si>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</si>
  <si>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</si>
  <si>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</si>
  <si>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</si>
  <si>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</si>
  <si>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</si>
  <si>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</si>
  <si>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</si>
  <si>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</si>
  <si>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</si>
  <si>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</si>
  <si>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</si>
  <si>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</si>
  <si>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</si>
  <si>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</si>
  <si>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</si>
  <si>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</si>
  <si>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</si>
  <si>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</si>
  <si>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</si>
  <si>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</si>
  <si>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</si>
  <si>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</si>
  <si>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</si>
  <si>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</si>
  <si>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</si>
  <si>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</si>
  <si>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</si>
  <si>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</si>
  <si>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</si>
  <si>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</si>
  <si>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</si>
  <si>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</si>
  <si>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</si>
  <si>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</si>
  <si>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</si>
  <si>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</si>
  <si>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</si>
  <si>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</si>
  <si>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</si>
  <si>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</si>
  <si>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</si>
  <si>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</si>
  <si>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</si>
  <si>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</si>
  <si>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</si>
  <si>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</si>
  <si>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</si>
  <si>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</si>
  <si>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</si>
  <si>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</si>
  <si>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</si>
  <si>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</si>
  <si>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</si>
  <si>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</si>
  <si>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</si>
  <si>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</si>
  <si>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</si>
  <si>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</si>
  <si>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</si>
  <si>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</si>
  <si>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</si>
  <si>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</si>
  <si>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</si>
  <si>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</si>
  <si>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</si>
  <si>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</si>
  <si>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</si>
  <si>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</si>
  <si>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</si>
  <si>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</si>
  <si>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</si>
  <si>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</si>
  <si>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</si>
  <si>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</si>
  <si>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</si>
  <si>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</si>
  <si>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</si>
  <si>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</si>
  <si>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</si>
  <si>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</si>
  <si>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</si>
  <si>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</si>
  <si>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</si>
  <si>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</si>
  <si>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</si>
  <si>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</si>
  <si>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</si>
  <si>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</si>
  <si>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</si>
  <si>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</si>
  <si>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</si>
  <si>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</si>
  <si>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</si>
  <si>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</si>
  <si>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</si>
  <si>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</si>
  <si>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</si>
  <si>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</si>
  <si>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</si>
  <si>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</si>
  <si>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</si>
  <si>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</si>
  <si>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</si>
  <si>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</si>
  <si>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</si>
  <si>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</si>
  <si>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</si>
  <si>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</si>
  <si>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</si>
  <si>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</si>
  <si>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</si>
  <si>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</si>
  <si>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</si>
  <si>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</si>
  <si>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</si>
  <si>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</si>
  <si>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</si>
  <si>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</si>
  <si>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</si>
  <si>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</si>
  <si>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</si>
  <si>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</si>
  <si>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</si>
  <si>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</si>
  <si>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</si>
  <si>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</si>
  <si>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</si>
  <si>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</si>
  <si>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</si>
  <si>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</si>
  <si>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</si>
  <si>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</si>
  <si>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</si>
  <si>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</si>
  <si>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</si>
  <si>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</si>
  <si>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</si>
  <si>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</si>
  <si>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</si>
  <si>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</si>
  <si>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</si>
  <si>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</si>
  <si>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</si>
  <si>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</si>
  <si>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</si>
  <si>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</si>
  <si>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</si>
  <si>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</si>
  <si>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</si>
  <si>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</si>
  <si>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</si>
  <si>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</si>
  <si>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</si>
  <si>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</si>
  <si>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</si>
  <si>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</si>
  <si>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</si>
  <si>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</si>
  <si>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</si>
  <si>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</si>
  <si>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</si>
  <si>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</si>
  <si>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</si>
  <si>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</si>
  <si>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</si>
  <si>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</si>
  <si>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</si>
  <si>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</si>
  <si>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</si>
  <si>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</si>
  <si>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</si>
  <si>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</si>
  <si>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</si>
  <si>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</si>
  <si>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</si>
  <si>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</si>
  <si>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</si>
  <si>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</si>
  <si>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</si>
  <si>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</si>
  <si>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</si>
  <si>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</si>
  <si>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</si>
  <si>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</si>
  <si>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</si>
  <si>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</si>
  <si>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</si>
  <si>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</si>
  <si>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</si>
  <si>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</si>
  <si>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</si>
  <si>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</si>
  <si>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</si>
  <si>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</si>
  <si>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</si>
  <si>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</si>
  <si>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</si>
  <si>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</si>
  <si>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</si>
  <si>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</si>
  <si>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</si>
  <si>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</si>
  <si>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</si>
  <si>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</si>
  <si>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</si>
  <si>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</si>
  <si>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</si>
  <si>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</si>
  <si>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</si>
  <si>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</si>
  <si>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</si>
  <si>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</si>
  <si>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</si>
  <si>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</si>
  <si>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</si>
  <si>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</si>
  <si>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</si>
  <si>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</si>
  <si>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</si>
  <si>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</si>
  <si>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</si>
  <si>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</si>
  <si>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</si>
  <si>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</si>
  <si>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</si>
  <si>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</si>
  <si>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</si>
  <si>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</si>
  <si>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</si>
  <si>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</si>
  <si>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</si>
  <si>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</si>
  <si>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</si>
  <si>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</si>
  <si>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</si>
  <si>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</si>
  <si>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</si>
  <si>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</si>
  <si>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</si>
  <si>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</si>
  <si>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</si>
  <si>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</si>
  <si>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</si>
  <si>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</si>
  <si>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</si>
  <si>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</si>
  <si>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</si>
  <si>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</si>
  <si>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</si>
  <si>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</si>
  <si>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</si>
  <si>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</si>
  <si>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</si>
  <si>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</si>
  <si>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</si>
  <si>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</si>
  <si>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</si>
  <si>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</si>
  <si>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</si>
  <si>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</si>
  <si>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</si>
  <si>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</si>
  <si>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</si>
  <si>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</si>
  <si>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</si>
  <si>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</si>
  <si>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</si>
  <si>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</si>
  <si>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</si>
  <si>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</si>
  <si>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</si>
  <si>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</si>
  <si>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</si>
  <si>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</si>
  <si>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</si>
  <si>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</si>
  <si>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</si>
  <si>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</si>
  <si>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</si>
  <si>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</si>
  <si>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</si>
  <si>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</si>
  <si>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</si>
  <si>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</si>
  <si>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</si>
  <si>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</si>
  <si>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</si>
  <si>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</si>
  <si>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</si>
  <si>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</si>
  <si>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</si>
  <si>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</si>
  <si>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</si>
  <si>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</si>
  <si>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</si>
  <si>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</si>
  <si>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</si>
  <si>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</si>
  <si>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</si>
  <si>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</si>
  <si>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</si>
  <si>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</si>
  <si>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</si>
  <si>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</si>
  <si>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</si>
  <si>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</si>
  <si>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</si>
  <si>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</si>
  <si>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</si>
  <si>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</si>
  <si>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</si>
  <si>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</si>
  <si>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</si>
  <si>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</si>
  <si>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</si>
  <si>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</si>
  <si>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</si>
  <si>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</si>
  <si>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</si>
  <si>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</si>
  <si>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</si>
  <si>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</si>
  <si>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</si>
  <si>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</si>
  <si>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</si>
  <si>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</si>
  <si>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</si>
  <si>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</si>
  <si>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</si>
  <si>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</si>
  <si>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</si>
  <si>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</si>
  <si>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</si>
  <si>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</si>
  <si>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</si>
  <si>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</si>
  <si>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</si>
  <si>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</si>
  <si>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</si>
  <si>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</si>
  <si>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</si>
  <si>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</si>
  <si>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</si>
  <si>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</si>
  <si>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</si>
  <si>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</si>
  <si>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</si>
  <si>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</si>
  <si>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</si>
  <si>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</si>
  <si>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</si>
  <si>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</si>
  <si>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</si>
  <si>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</si>
  <si>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</si>
  <si>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</si>
  <si>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</si>
  <si>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</si>
  <si>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</si>
  <si>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</si>
  <si>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</si>
  <si>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</si>
  <si>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</si>
  <si>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</si>
  <si>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</si>
  <si>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</si>
  <si>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</si>
  <si>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</si>
  <si>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</si>
  <si>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</si>
  <si>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</si>
  <si>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</si>
  <si>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</si>
  <si>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</si>
  <si>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</si>
  <si>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</si>
  <si>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</si>
  <si>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</si>
  <si>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</si>
  <si>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</si>
  <si>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</si>
  <si>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</si>
  <si>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</si>
  <si>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</si>
  <si>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</si>
  <si>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</si>
  <si>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</si>
  <si>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</si>
  <si>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</si>
  <si>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</si>
  <si>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</si>
  <si>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</si>
  <si>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</si>
  <si>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</si>
  <si>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</si>
  <si>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</si>
  <si>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</si>
  <si>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</si>
  <si>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</si>
  <si>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</si>
  <si>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</si>
  <si>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</si>
  <si>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</si>
  <si>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</si>
  <si>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</si>
  <si>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</si>
  <si>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</si>
  <si>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</si>
  <si>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</si>
  <si>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</si>
  <si>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</si>
  <si>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</si>
  <si>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</si>
  <si>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</si>
  <si>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</si>
  <si>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</si>
  <si>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</si>
  <si>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</si>
  <si>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</si>
  <si>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</si>
  <si>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</si>
  <si>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</si>
  <si>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</si>
  <si>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</si>
  <si>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</si>
  <si>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</si>
  <si>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</si>
  <si>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</si>
  <si>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</si>
  <si>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</si>
  <si>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</si>
  <si>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</si>
  <si>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</si>
  <si>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</si>
  <si>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</si>
  <si>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</si>
  <si>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</si>
  <si>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</si>
  <si>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</si>
  <si>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</si>
  <si>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</si>
  <si>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</si>
  <si>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</si>
  <si>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</si>
  <si>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</si>
  <si>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</si>
  <si>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</si>
  <si>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</si>
  <si>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</si>
  <si>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</si>
  <si>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</si>
  <si>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</si>
  <si>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</si>
  <si>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</si>
  <si>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</si>
  <si>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</si>
  <si>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</si>
  <si>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</si>
  <si>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</si>
  <si>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</si>
  <si>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</si>
  <si>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</si>
  <si>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</si>
  <si>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</si>
  <si>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</si>
  <si>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</si>
  <si>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</si>
  <si>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</si>
  <si>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</si>
  <si>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</si>
  <si>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</si>
  <si>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</si>
  <si>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</si>
  <si>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</si>
  <si>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</si>
  <si>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</si>
  <si>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</si>
  <si>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</si>
  <si>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</si>
  <si>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</si>
  <si>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</si>
  <si>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</si>
  <si>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</si>
  <si>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</si>
  <si>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</si>
  <si>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</si>
  <si>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</si>
  <si>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</si>
  <si>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</si>
  <si>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</si>
  <si>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</si>
  <si>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</si>
  <si>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</si>
  <si>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</si>
  <si>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</si>
  <si>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</si>
  <si>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</si>
  <si>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</si>
  <si>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</si>
  <si>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</si>
  <si>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</si>
  <si>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</si>
  <si>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</si>
  <si>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</si>
  <si>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</si>
  <si>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</si>
  <si>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</si>
  <si>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</si>
  <si>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</si>
  <si>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</si>
  <si>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</si>
  <si>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</si>
  <si>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</si>
  <si>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</si>
  <si>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</si>
  <si>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</si>
  <si>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</si>
  <si>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</si>
  <si>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</si>
  <si>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</si>
  <si>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</si>
  <si>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</si>
  <si>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</si>
  <si>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</si>
  <si>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</si>
  <si>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</si>
  <si>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</si>
  <si>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</si>
  <si>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</si>
  <si>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</si>
  <si>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</si>
  <si>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</si>
  <si>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</si>
  <si>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</si>
  <si>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</si>
  <si>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</si>
  <si>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</si>
  <si>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</si>
  <si>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</si>
  <si>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</si>
  <si>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</si>
  <si>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</si>
  <si>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</si>
  <si>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</si>
  <si>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</si>
  <si>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</si>
  <si>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</si>
  <si>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</si>
  <si>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</si>
  <si>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</si>
  <si>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</si>
  <si>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</si>
  <si>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</si>
  <si>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</si>
  <si>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</si>
  <si>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</si>
  <si>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</si>
  <si>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</si>
  <si>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</si>
  <si>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</si>
  <si>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</si>
  <si>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</si>
  <si>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</si>
  <si>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</si>
  <si>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</si>
  <si>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</si>
  <si>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</si>
  <si>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</si>
  <si>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</si>
  <si>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</si>
  <si>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</si>
  <si>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</si>
  <si>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</si>
  <si>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</si>
  <si>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</si>
  <si>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</si>
  <si>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</si>
  <si>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</si>
  <si>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</si>
  <si>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</si>
  <si>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</si>
  <si>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</si>
  <si>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</si>
  <si>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</si>
  <si>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</si>
  <si>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</si>
  <si>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</si>
  <si>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</si>
  <si>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</si>
  <si>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</si>
  <si>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</si>
  <si>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</si>
  <si>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</si>
  <si>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</si>
  <si>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</si>
  <si>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</si>
  <si>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</si>
  <si>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</si>
  <si>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</si>
  <si>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</si>
  <si>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</si>
  <si>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</si>
  <si>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</si>
  <si>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</si>
  <si>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</si>
  <si>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</si>
  <si>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</si>
  <si>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</si>
  <si>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</si>
  <si>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</si>
  <si>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</si>
  <si>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</si>
  <si>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</si>
  <si>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</si>
  <si>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</si>
  <si>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</si>
  <si>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</si>
  <si>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</si>
  <si>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</si>
  <si>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</si>
  <si>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</si>
  <si>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</si>
  <si>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</si>
  <si>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</si>
  <si>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</si>
  <si>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</si>
  <si>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</si>
  <si>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</si>
  <si>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</si>
  <si>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</si>
  <si>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</si>
  <si>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</si>
  <si>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</si>
  <si>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</si>
  <si>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</si>
  <si>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</si>
  <si>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</si>
  <si>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</si>
  <si>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</si>
  <si>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</si>
  <si>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</si>
  <si>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</si>
  <si>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</si>
  <si>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</si>
  <si>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</si>
  <si>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</si>
  <si>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</si>
  <si>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</si>
  <si>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</si>
  <si>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</si>
  <si>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</si>
  <si>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</si>
  <si>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</si>
  <si>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</si>
  <si>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</si>
  <si>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</si>
  <si>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</si>
  <si>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</si>
  <si>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</si>
  <si>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</si>
  <si>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</si>
  <si>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</si>
  <si>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</si>
  <si>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</si>
  <si>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</si>
  <si>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</si>
  <si>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</si>
  <si>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</si>
  <si>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</si>
  <si>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</si>
  <si>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</si>
  <si>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</si>
  <si>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</si>
  <si>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</si>
  <si>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</si>
  <si>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</si>
  <si>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</si>
  <si>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</si>
  <si>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</si>
  <si>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</si>
  <si>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</si>
  <si>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</si>
  <si>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</si>
  <si>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</si>
  <si>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</si>
  <si>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</si>
  <si>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</si>
  <si>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</si>
  <si>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</si>
  <si>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</si>
  <si>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</si>
  <si>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</si>
  <si>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</si>
  <si>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</si>
  <si>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</si>
  <si>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</si>
  <si>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</si>
  <si>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</si>
  <si>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</si>
  <si>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</si>
  <si>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</si>
  <si>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</si>
  <si>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</si>
  <si>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</si>
  <si>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</si>
  <si>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</si>
  <si>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</si>
  <si>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</si>
  <si>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</si>
  <si>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</si>
  <si>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</si>
  <si>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</si>
  <si>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</si>
  <si>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</si>
  <si>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</si>
  <si>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</si>
  <si>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</si>
  <si>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</si>
  <si>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</si>
  <si>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</si>
  <si>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</si>
  <si>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</si>
  <si>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</si>
  <si>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</si>
  <si>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</si>
  <si>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</si>
  <si>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</si>
  <si>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</si>
  <si>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</si>
  <si>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</si>
  <si>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</si>
  <si>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</si>
  <si>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</si>
  <si>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</si>
  <si>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</si>
  <si>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</si>
  <si>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</si>
  <si>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</si>
  <si>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</si>
  <si>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</si>
  <si>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</si>
  <si>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</si>
  <si>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</si>
  <si>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</si>
  <si>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</si>
  <si>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</si>
  <si>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</si>
  <si>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</si>
  <si>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</si>
  <si>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</si>
  <si>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</si>
  <si>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</si>
  <si>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</si>
  <si>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</si>
  <si>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</si>
  <si>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</si>
  <si>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</si>
  <si>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</si>
  <si>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</si>
  <si>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</si>
  <si>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</si>
  <si>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</si>
  <si>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</si>
  <si>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</si>
  <si>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</si>
  <si>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</si>
  <si>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</si>
  <si>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</si>
  <si>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</si>
  <si>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</si>
  <si>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</si>
  <si>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</si>
  <si>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</si>
  <si>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</si>
  <si>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</si>
  <si>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</si>
  <si>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</si>
  <si>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</si>
  <si>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</si>
  <si>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</si>
  <si>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</si>
  <si>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</si>
  <si>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</si>
  <si>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</si>
  <si>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</si>
  <si>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</si>
  <si>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</si>
  <si>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</si>
  <si>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</si>
  <si>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</si>
  <si>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</si>
  <si>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</si>
  <si>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</si>
  <si>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</si>
  <si>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</si>
  <si>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</si>
  <si>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</si>
  <si>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</si>
  <si>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</si>
  <si>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</si>
  <si>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</si>
  <si>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</si>
  <si>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</si>
  <si>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</si>
  <si>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</si>
  <si>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</si>
  <si>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</si>
  <si>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</si>
  <si>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</si>
  <si>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</si>
  <si>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</si>
  <si>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</si>
  <si>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</si>
  <si>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</si>
  <si>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</si>
  <si>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</si>
  <si>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</si>
  <si>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</si>
  <si>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</si>
  <si>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</si>
  <si>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</si>
  <si>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</si>
  <si>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</si>
  <si>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</si>
  <si>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</si>
  <si>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</si>
  <si>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</si>
  <si>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</si>
  <si>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</si>
  <si>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</si>
  <si>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</si>
  <si>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</si>
  <si>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</si>
  <si>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</si>
  <si>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</si>
  <si>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</si>
  <si>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</si>
  <si>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</si>
  <si>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</si>
  <si>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</si>
  <si>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</si>
  <si>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</si>
  <si>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</si>
  <si>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</si>
  <si>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</si>
  <si>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</si>
  <si>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</si>
  <si>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</si>
  <si>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</si>
  <si>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</si>
  <si>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</si>
  <si>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</si>
  <si>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</si>
  <si>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</si>
  <si>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</si>
  <si>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</si>
  <si>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</si>
  <si>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</si>
  <si>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</si>
  <si>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</si>
  <si>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</si>
  <si>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</si>
  <si>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</si>
  <si>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</si>
  <si>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</si>
  <si>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</si>
  <si>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</si>
  <si>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</si>
  <si>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</si>
  <si>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</si>
  <si>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</si>
  <si>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</si>
  <si>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</si>
  <si>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</si>
  <si>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</si>
  <si>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</si>
  <si>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</si>
  <si>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</si>
  <si>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</si>
  <si>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</si>
  <si>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</si>
  <si>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</si>
  <si>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</si>
  <si>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</si>
  <si>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</si>
  <si>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</si>
  <si>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</si>
  <si>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</si>
  <si>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</si>
  <si>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</si>
  <si>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</si>
  <si>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</si>
  <si>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</si>
  <si>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</si>
  <si>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</si>
  <si>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</si>
  <si>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</si>
  <si>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</si>
  <si>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</si>
  <si>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</si>
  <si>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</si>
  <si>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</si>
  <si>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</si>
  <si>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</si>
  <si>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</si>
  <si>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</si>
  <si>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</si>
  <si>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</si>
  <si>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</si>
  <si>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</si>
  <si>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</si>
  <si>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</si>
  <si>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</si>
  <si>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</si>
  <si>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</si>
  <si>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</si>
  <si>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</si>
  <si>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</si>
  <si>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</si>
  <si>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</si>
  <si>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</si>
  <si>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</si>
  <si>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</si>
  <si>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</si>
  <si>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</si>
  <si>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</si>
  <si>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</si>
  <si>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</si>
  <si>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</si>
  <si>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</si>
  <si>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</si>
  <si>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</si>
  <si>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</si>
  <si>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</si>
  <si>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</si>
  <si>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</si>
  <si>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</si>
  <si>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</si>
  <si>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</si>
  <si>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</si>
  <si>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</si>
  <si>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</si>
  <si>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</si>
  <si>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</si>
  <si>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</si>
  <si>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</si>
  <si>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</si>
  <si>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</si>
  <si>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</si>
  <si>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</si>
  <si>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</si>
  <si>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</si>
  <si>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</si>
  <si>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</si>
  <si>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</si>
  <si>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</si>
  <si>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</si>
  <si>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</si>
  <si>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</si>
  <si>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</si>
  <si>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</si>
  <si>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</si>
  <si>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</si>
  <si>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</si>
  <si>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</si>
  <si>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</si>
  <si>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</si>
  <si>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</si>
  <si>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</si>
  <si>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</si>
  <si>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</si>
  <si>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</si>
  <si>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</si>
  <si>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</si>
  <si>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</si>
  <si>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</si>
  <si>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</si>
  <si>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</si>
  <si>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</si>
  <si>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</si>
  <si>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</si>
  <si>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</si>
  <si>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</si>
  <si>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</si>
  <si>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</si>
  <si>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</si>
  <si>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</si>
  <si>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</si>
  <si>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</si>
  <si>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</si>
  <si>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</si>
  <si>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</si>
  <si>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</si>
  <si>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</si>
  <si>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</si>
  <si>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</si>
  <si>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</si>
  <si>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</si>
  <si>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</si>
  <si>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</si>
  <si>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</si>
  <si>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</si>
  <si>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</si>
  <si>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</si>
  <si>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</si>
  <si>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</si>
  <si>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</si>
  <si>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</si>
  <si>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</si>
  <si>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</si>
  <si>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</si>
  <si>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</si>
  <si>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</si>
  <si>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</si>
  <si>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</si>
  <si>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</si>
  <si>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</si>
  <si>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</si>
  <si>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</si>
  <si>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</si>
  <si>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</si>
  <si>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</si>
  <si>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</si>
  <si>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</si>
  <si>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</si>
  <si>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</si>
  <si>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</si>
  <si>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</si>
  <si>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</si>
  <si>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</si>
  <si>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</si>
  <si>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</si>
  <si>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</si>
  <si>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</si>
  <si>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</si>
  <si>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</si>
  <si>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</si>
  <si>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</si>
  <si>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</si>
  <si>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</si>
  <si>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</si>
  <si>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</si>
  <si>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</si>
  <si>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</si>
  <si>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</si>
  <si>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</si>
  <si>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</si>
  <si>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</si>
  <si>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</si>
  <si>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</si>
  <si>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</si>
  <si>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</si>
  <si>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</si>
  <si>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</si>
  <si>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</si>
  <si>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</si>
  <si>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</si>
  <si>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</si>
  <si>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</si>
  <si>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</si>
  <si>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</si>
  <si>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</si>
  <si>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</si>
  <si>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</si>
  <si>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</si>
  <si>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</si>
  <si>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</si>
  <si>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</si>
  <si>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</si>
  <si>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</si>
  <si>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</si>
  <si>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</si>
  <si>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</si>
  <si>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</si>
  <si>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</si>
  <si>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</si>
  <si>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</si>
  <si>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</si>
  <si>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</si>
  <si>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</si>
  <si>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</si>
  <si>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</si>
  <si>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</si>
  <si>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</si>
  <si>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</si>
  <si>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</si>
  <si>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</si>
  <si>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</si>
  <si>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</si>
  <si>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</si>
  <si>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</si>
  <si>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</si>
  <si>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</si>
  <si>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</si>
  <si>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</si>
  <si>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</si>
  <si>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</si>
  <si>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</si>
  <si>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</si>
  <si>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</si>
  <si>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</si>
  <si>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</si>
  <si>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</si>
  <si>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</si>
  <si>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</si>
  <si>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</si>
  <si>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</si>
  <si>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</si>
  <si>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</si>
  <si>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</si>
  <si>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</si>
  <si>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</si>
  <si>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</si>
  <si>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</si>
  <si>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</si>
  <si>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</si>
  <si>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</si>
  <si>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</si>
  <si>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</si>
  <si>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</si>
  <si>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</si>
  <si>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</si>
  <si>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</si>
  <si>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</si>
  <si>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</si>
  <si>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</si>
  <si>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</si>
  <si>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</si>
  <si>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</si>
  <si>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</si>
  <si>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</si>
  <si>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</si>
  <si>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</si>
  <si>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</si>
  <si>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</si>
  <si>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</si>
  <si>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</si>
  <si>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</si>
  <si>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</si>
  <si>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</si>
  <si>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</si>
  <si>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</si>
  <si>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</si>
  <si>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</si>
  <si>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</si>
  <si>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</si>
  <si>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</si>
  <si>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</si>
  <si>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</si>
  <si>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</si>
  <si>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</si>
  <si>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</si>
  <si>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</si>
  <si>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</si>
  <si>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</si>
  <si>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</si>
  <si>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</si>
  <si>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</si>
  <si>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</si>
  <si>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</si>
  <si>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</si>
  <si>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</si>
  <si>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</si>
  <si>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</si>
  <si>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</si>
  <si>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</si>
  <si>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</si>
  <si>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</si>
  <si>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</si>
  <si>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</si>
  <si>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</si>
  <si>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</si>
  <si>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</si>
  <si>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</si>
  <si>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</si>
  <si>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</si>
  <si>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</si>
  <si>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</si>
  <si>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</si>
  <si>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</si>
  <si>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</si>
  <si>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</si>
  <si>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</si>
  <si>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</si>
  <si>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</si>
  <si>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</si>
  <si>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</si>
  <si>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</si>
  <si>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</si>
  <si>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</si>
  <si>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</si>
  <si>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</si>
  <si>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</si>
  <si>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</si>
  <si>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</si>
  <si>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</si>
  <si>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</si>
  <si>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</si>
  <si>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</si>
  <si>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</si>
  <si>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</si>
  <si>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</si>
  <si>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</si>
  <si>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</si>
  <si>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</si>
  <si>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</si>
  <si>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</si>
  <si>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</si>
  <si>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</si>
  <si>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</si>
  <si>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</si>
  <si>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</si>
  <si>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</si>
  <si>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</si>
  <si>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</si>
  <si>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</si>
  <si>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</si>
  <si>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</si>
  <si>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</si>
  <si>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</si>
  <si>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</si>
  <si>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</si>
  <si>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</si>
  <si>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</si>
  <si>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</si>
  <si>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</si>
  <si>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</si>
  <si>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</si>
  <si>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</si>
  <si>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</si>
  <si>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</si>
  <si>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</si>
  <si>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</si>
  <si>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</si>
  <si>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</si>
  <si>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</si>
  <si>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</si>
  <si>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</si>
  <si>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</si>
  <si>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</si>
  <si>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</si>
  <si>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</si>
  <si>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</si>
  <si>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</si>
  <si>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</si>
  <si>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</si>
  <si>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</si>
  <si>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</si>
  <si>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</si>
  <si>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</si>
  <si>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</si>
  <si>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</si>
  <si>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</si>
  <si>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</si>
  <si>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</si>
  <si>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</si>
  <si>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</si>
  <si>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</si>
  <si>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</si>
  <si>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</si>
  <si>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</si>
  <si>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</si>
  <si>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</si>
  <si>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</si>
  <si>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</si>
  <si>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</si>
  <si>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</si>
  <si>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</si>
  <si>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</si>
  <si>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</si>
  <si>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</si>
  <si>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</si>
  <si>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</si>
  <si>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</si>
  <si>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</si>
  <si>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</si>
  <si>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</si>
  <si>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</si>
  <si>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</si>
  <si>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</si>
  <si>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</si>
  <si>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</si>
  <si>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</si>
  <si>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</si>
  <si>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</si>
  <si>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</si>
  <si>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</si>
  <si>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</si>
  <si>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</si>
  <si>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</si>
  <si>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</si>
  <si>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</si>
  <si>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</si>
  <si>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</si>
  <si>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</si>
  <si>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</si>
  <si>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</si>
  <si>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</si>
  <si>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</si>
  <si>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</si>
  <si>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</si>
  <si>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</si>
  <si>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</si>
  <si>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</si>
  <si>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</si>
  <si>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</si>
  <si>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</si>
  <si>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</si>
  <si>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</si>
  <si>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</si>
  <si>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</si>
  <si>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</si>
  <si>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</si>
  <si>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</si>
  <si>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</si>
  <si>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</si>
  <si>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</si>
  <si>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</si>
  <si>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</si>
  <si>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</si>
  <si>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</si>
  <si>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</si>
  <si>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</si>
  <si>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</si>
  <si>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</si>
  <si>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</si>
  <si>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</si>
  <si>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</si>
  <si>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</si>
  <si>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</si>
  <si>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</si>
  <si>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</si>
  <si>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</si>
  <si>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</si>
  <si>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</si>
  <si>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</si>
  <si>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</si>
  <si>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</si>
  <si>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</si>
  <si>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</si>
  <si>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</si>
  <si>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</si>
  <si>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</si>
  <si>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</si>
  <si>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</si>
  <si>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</si>
  <si>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</si>
  <si>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</si>
  <si>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</si>
  <si>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</si>
  <si>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</si>
  <si>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</si>
  <si>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</si>
  <si>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</si>
  <si>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</si>
  <si>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</si>
  <si>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</si>
  <si>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</si>
  <si>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</si>
  <si>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</si>
  <si>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</si>
  <si>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</si>
  <si>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</si>
  <si>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</si>
  <si>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</si>
  <si>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</si>
  <si>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</si>
  <si>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</si>
  <si>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</si>
  <si>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</si>
  <si>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</si>
  <si>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</si>
  <si>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</si>
  <si>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</si>
  <si>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</si>
  <si>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</si>
  <si>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</si>
  <si>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</si>
  <si>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</si>
  <si>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</si>
  <si>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</si>
  <si>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</si>
  <si>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</si>
  <si>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</si>
  <si>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</si>
  <si>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</si>
  <si>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</si>
  <si>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</si>
  <si>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</si>
  <si>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</si>
  <si>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</si>
  <si>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</si>
  <si>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</si>
  <si>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</si>
  <si>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</si>
  <si>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</si>
  <si>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</si>
  <si>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</si>
  <si>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</si>
  <si>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</si>
  <si>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</si>
  <si>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</si>
  <si>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</si>
  <si>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</si>
  <si>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</si>
  <si>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</si>
  <si>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</si>
  <si>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</si>
  <si>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</si>
  <si>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</si>
  <si>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</si>
  <si>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</si>
  <si>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</si>
  <si>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</si>
  <si>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</si>
  <si>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</si>
  <si>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</si>
  <si>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</si>
  <si>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</si>
  <si>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</si>
  <si>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</si>
  <si>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</si>
  <si>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</si>
  <si>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</si>
  <si>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</si>
  <si>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</si>
  <si>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</si>
  <si>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</si>
  <si>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</si>
  <si>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</si>
  <si>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</si>
  <si>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</si>
  <si>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</si>
  <si>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</si>
  <si>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</si>
  <si>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</si>
  <si>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</si>
  <si>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</si>
  <si>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</si>
  <si>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</si>
  <si>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</si>
  <si>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</si>
  <si>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</si>
  <si>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</si>
  <si>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</si>
  <si>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</si>
  <si>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</si>
  <si>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</si>
  <si>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</si>
  <si>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</si>
  <si>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</si>
  <si>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</si>
  <si>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</si>
  <si>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</si>
  <si>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</si>
  <si>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</si>
  <si>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</si>
  <si>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</si>
  <si>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</si>
  <si>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</si>
  <si>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</si>
  <si>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</si>
  <si>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</si>
  <si>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</si>
  <si>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</si>
  <si>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</si>
  <si>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</si>
  <si>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</si>
  <si>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</si>
  <si>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</si>
  <si>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</si>
  <si>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</si>
  <si>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</si>
  <si>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</si>
  <si>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</si>
  <si>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</si>
  <si>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</si>
  <si>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</si>
  <si>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</si>
  <si>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</si>
  <si>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</si>
  <si>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</si>
  <si>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</si>
  <si>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</si>
  <si>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</si>
  <si>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</si>
  <si>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</si>
  <si>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</si>
  <si>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</si>
  <si>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</si>
  <si>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</si>
  <si>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</si>
  <si>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</si>
  <si>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</si>
  <si>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</si>
  <si>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</si>
  <si>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</si>
  <si>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</si>
  <si>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</si>
  <si>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</si>
  <si>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</si>
  <si>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</si>
  <si>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</si>
  <si>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</si>
  <si>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</si>
  <si>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</si>
  <si>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</si>
  <si>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</si>
  <si>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</si>
  <si>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</si>
  <si>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</si>
  <si>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</si>
  <si>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</si>
  <si>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</si>
  <si>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</si>
  <si>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</si>
  <si>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</si>
  <si>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</si>
  <si>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</si>
  <si>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</si>
  <si>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</si>
  <si>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</si>
  <si>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</si>
  <si>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</si>
  <si>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</si>
  <si>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</si>
  <si>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</si>
  <si>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</si>
  <si>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</si>
  <si>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</si>
  <si>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</si>
  <si>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</si>
  <si>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</si>
  <si>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</si>
  <si>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</si>
  <si>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</si>
  <si>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</si>
  <si>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</si>
  <si>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</si>
  <si>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</si>
  <si>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</si>
  <si>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</si>
  <si>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</si>
  <si>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</si>
  <si>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</si>
  <si>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</si>
  <si>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</si>
  <si>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</si>
  <si>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</si>
  <si>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</si>
  <si>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</si>
  <si>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</si>
  <si>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</si>
  <si>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</si>
  <si>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</si>
  <si>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</si>
  <si>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</si>
  <si>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</si>
  <si>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</si>
  <si>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</si>
  <si>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</si>
  <si>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</si>
  <si>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</si>
  <si>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</si>
  <si>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</si>
  <si>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</si>
  <si>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</si>
  <si>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</si>
  <si>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</si>
  <si>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</si>
  <si>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</si>
  <si>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</si>
  <si>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</si>
  <si>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</si>
  <si>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</si>
  <si>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</si>
  <si>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</si>
  <si>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</si>
  <si>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</si>
  <si>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</si>
  <si>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</si>
  <si>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</si>
  <si>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</si>
  <si>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</si>
  <si>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</si>
  <si>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</si>
  <si>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</si>
  <si>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</si>
  <si>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</si>
  <si>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</si>
  <si>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</si>
  <si>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</si>
  <si>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</si>
  <si>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</si>
  <si>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</si>
  <si>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</si>
  <si>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</si>
  <si>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</si>
  <si>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</si>
  <si>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</si>
  <si>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</si>
  <si>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</si>
  <si>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</si>
  <si>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</si>
  <si>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</si>
  <si>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</si>
  <si>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</si>
  <si>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</si>
  <si>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</si>
  <si>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</si>
  <si>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</si>
  <si>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</si>
  <si>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</si>
  <si>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</si>
  <si>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</si>
  <si>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</si>
  <si>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</si>
  <si>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</si>
  <si>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</si>
  <si>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</si>
  <si>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</si>
  <si>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</si>
  <si>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</si>
  <si>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</si>
  <si>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</si>
  <si>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</si>
  <si>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</si>
  <si>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</si>
  <si>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</si>
  <si>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</si>
  <si>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</si>
  <si>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</si>
  <si>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</si>
  <si>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</si>
  <si>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</si>
  <si>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</si>
  <si>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</si>
  <si>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</si>
  <si>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</si>
  <si>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</si>
  <si>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</si>
  <si>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</si>
  <si>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</si>
  <si>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</si>
  <si>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</si>
  <si>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</si>
  <si>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</si>
  <si>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</si>
  <si>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</si>
  <si>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</si>
  <si>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</si>
  <si>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</si>
  <si>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</si>
  <si>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</si>
  <si>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</si>
  <si>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</si>
  <si>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</si>
  <si>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</si>
  <si>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</si>
  <si>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</si>
  <si>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</si>
  <si>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</si>
  <si>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</si>
  <si>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</si>
  <si>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</si>
  <si>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</si>
  <si>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</si>
  <si>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</si>
  <si>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</si>
  <si>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</si>
  <si>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</si>
  <si>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</si>
  <si>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</si>
  <si>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</si>
  <si>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</si>
  <si>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</si>
  <si>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</si>
  <si>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</si>
  <si>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</si>
  <si>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</si>
  <si>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</si>
  <si>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</si>
  <si>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</si>
  <si>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</si>
  <si>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</si>
  <si>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</si>
  <si>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</si>
  <si>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</si>
  <si>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</si>
  <si>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</si>
  <si>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</si>
  <si>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</si>
  <si>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</si>
  <si>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</si>
  <si>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</si>
  <si>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</si>
  <si>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</si>
  <si>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</si>
  <si>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</si>
  <si>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</si>
  <si>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</si>
  <si>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</si>
  <si>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</si>
  <si>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</si>
  <si>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</si>
  <si>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</si>
  <si>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</si>
  <si>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</si>
  <si>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</si>
  <si>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</si>
  <si>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</si>
  <si>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</si>
  <si>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</si>
  <si>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</si>
  <si>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</si>
  <si>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</si>
  <si>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</si>
  <si>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</si>
  <si>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</si>
  <si>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</si>
  <si>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</si>
  <si>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</si>
  <si>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</si>
  <si>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</si>
  <si>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</si>
  <si>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</si>
  <si>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</si>
  <si>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</si>
  <si>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</si>
  <si>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</si>
  <si>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</si>
  <si>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</si>
  <si>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</si>
  <si>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</si>
  <si>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</si>
  <si>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</si>
  <si>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</si>
  <si>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</si>
  <si>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</si>
  <si>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</si>
  <si>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</si>
  <si>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</si>
  <si>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</si>
  <si>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</si>
  <si>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</si>
  <si>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</si>
  <si>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</si>
  <si>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</si>
  <si>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</si>
  <si>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</si>
  <si>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</si>
  <si>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</si>
  <si>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</si>
  <si>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</si>
  <si>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</si>
  <si>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</si>
  <si>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</si>
  <si>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</si>
  <si>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</si>
  <si>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</si>
  <si>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</si>
  <si>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</si>
  <si>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</si>
  <si>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</si>
  <si>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</si>
  <si>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</si>
  <si>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</si>
  <si>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</si>
  <si>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</si>
  <si>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</si>
  <si>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</si>
  <si>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</si>
  <si>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</si>
  <si>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</si>
  <si>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</si>
  <si>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</si>
  <si>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</si>
  <si>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</si>
  <si>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</si>
  <si>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</si>
  <si>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</si>
  <si>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</si>
  <si>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</si>
  <si>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</si>
  <si>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</si>
  <si>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</si>
  <si>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</si>
  <si>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</si>
  <si>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</si>
  <si>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</si>
  <si>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</si>
  <si>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</si>
  <si>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</si>
  <si>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</si>
  <si>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</si>
  <si>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</si>
  <si>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</si>
  <si>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</si>
  <si>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</si>
  <si>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</si>
  <si>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</si>
  <si>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</si>
  <si>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</si>
  <si>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</si>
  <si>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</si>
  <si>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</si>
  <si>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</si>
  <si>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</si>
  <si>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</si>
  <si>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</si>
  <si>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</si>
  <si>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</si>
  <si>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</si>
  <si>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</si>
  <si>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</si>
  <si>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</si>
  <si>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</si>
  <si>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</si>
  <si>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</si>
  <si>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</si>
  <si>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</si>
  <si>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</si>
  <si>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</si>
  <si>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</si>
  <si>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</si>
  <si>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</si>
  <si>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</si>
  <si>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</si>
  <si>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</si>
  <si>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</si>
  <si>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</si>
  <si>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</si>
  <si>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</si>
  <si>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</si>
  <si>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</si>
  <si>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</si>
  <si>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</si>
  <si>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</si>
  <si>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</si>
  <si>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</si>
  <si>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</si>
  <si>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</si>
  <si>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</si>
  <si>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</si>
  <si>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</si>
  <si>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</si>
  <si>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</si>
  <si>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</si>
  <si>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</si>
  <si>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</si>
  <si>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</si>
  <si>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</si>
  <si>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</si>
  <si>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</si>
  <si>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</si>
  <si>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</si>
  <si>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</si>
  <si>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</si>
  <si>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</si>
  <si>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</si>
  <si>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</si>
  <si>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</si>
  <si>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</si>
  <si>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</si>
  <si>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</si>
  <si>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</si>
  <si>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</si>
  <si>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</si>
  <si>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</si>
  <si>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</si>
  <si>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</si>
  <si>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</si>
  <si>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</si>
  <si>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</si>
  <si>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</si>
  <si>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</si>
  <si>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</si>
  <si>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</si>
  <si>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</si>
  <si>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</si>
  <si>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</si>
  <si>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</si>
  <si>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</si>
  <si>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</si>
  <si>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</si>
  <si>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</si>
  <si>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</si>
  <si>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</si>
  <si>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</si>
  <si>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</si>
  <si>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</si>
  <si>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</si>
  <si>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</si>
  <si>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</si>
  <si>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</si>
  <si>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</si>
  <si>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</si>
  <si>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</si>
  <si>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</si>
  <si>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</si>
  <si>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</si>
  <si>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</si>
  <si>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</si>
  <si>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</si>
  <si>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</si>
  <si>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</si>
  <si>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</si>
  <si>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</si>
  <si>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</si>
  <si>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</si>
  <si>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</si>
  <si>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</si>
  <si>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</si>
  <si>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</si>
  <si>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</si>
  <si>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</si>
  <si>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</si>
  <si>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</si>
  <si>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</si>
  <si>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</si>
  <si>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</si>
  <si>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</si>
  <si>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</si>
  <si>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</si>
  <si>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</si>
  <si>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</si>
  <si>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</si>
  <si>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</si>
  <si>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</si>
  <si>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</si>
  <si>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</si>
  <si>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</si>
  <si>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</si>
  <si>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</si>
  <si>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</si>
  <si>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</si>
  <si>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</si>
  <si>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</si>
  <si>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</si>
  <si>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</si>
  <si>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</si>
  <si>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</si>
  <si>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</si>
  <si>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</si>
  <si>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</si>
  <si>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</si>
  <si>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</si>
  <si>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</si>
  <si>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</si>
  <si>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</si>
  <si>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</si>
  <si>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</si>
  <si>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</si>
  <si>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</si>
  <si>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</si>
  <si>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</si>
  <si>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</si>
  <si>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</si>
  <si>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</si>
  <si>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</si>
  <si>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</si>
  <si>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</si>
  <si>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</si>
  <si>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</si>
  <si>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</si>
  <si>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</si>
  <si>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</si>
  <si>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</si>
  <si>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</si>
  <si>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</si>
  <si>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</si>
  <si>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</si>
  <si>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</si>
  <si>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</si>
  <si>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</si>
  <si>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</si>
  <si>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</si>
  <si>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</si>
  <si>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</si>
  <si>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</si>
  <si>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</si>
  <si>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</si>
  <si>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</si>
  <si>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</si>
  <si>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</si>
  <si>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</si>
  <si>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</si>
  <si>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</si>
  <si>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</si>
  <si>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</si>
  <si>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</si>
  <si>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</si>
  <si>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</si>
  <si>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</si>
  <si>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</si>
  <si>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</si>
  <si>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</si>
  <si>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</si>
  <si>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</si>
  <si>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</si>
  <si>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</si>
  <si>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</si>
  <si>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</si>
  <si>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</si>
  <si>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</si>
  <si>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</si>
  <si>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</si>
  <si>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</si>
  <si>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</si>
  <si>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</si>
  <si>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</si>
  <si>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</si>
  <si>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</si>
  <si>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</si>
  <si>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</si>
  <si>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</si>
  <si>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</si>
  <si>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</si>
  <si>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</si>
  <si>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</si>
  <si>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</si>
  <si>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</si>
  <si>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</si>
  <si>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</si>
  <si>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</si>
  <si>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</si>
  <si>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</si>
  <si>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</si>
  <si>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</si>
  <si>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</si>
  <si>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</si>
  <si>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</si>
  <si>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</si>
  <si>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</si>
  <si>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</si>
  <si>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</si>
  <si>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</si>
  <si>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</si>
  <si>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</si>
  <si>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</si>
  <si>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</si>
  <si>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</si>
  <si>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</si>
  <si>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</si>
  <si>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</si>
  <si>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</si>
  <si>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</si>
  <si>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</si>
  <si>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</si>
  <si>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</si>
  <si>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</si>
  <si>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</si>
  <si>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</si>
  <si>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</si>
  <si>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</si>
  <si>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</si>
  <si>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</si>
  <si>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</si>
  <si>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</si>
  <si>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</si>
  <si>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</si>
  <si>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</si>
  <si>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</si>
  <si>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</si>
  <si>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</si>
  <si>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</si>
  <si>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</si>
  <si>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</si>
  <si>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</si>
  <si>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</si>
  <si>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</si>
  <si>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</si>
  <si>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</si>
  <si>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</si>
  <si>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</si>
  <si>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</si>
  <si>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</si>
  <si>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</si>
  <si>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</si>
  <si>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</si>
  <si>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</si>
  <si>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</si>
  <si>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</si>
  <si>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</si>
  <si>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</si>
  <si>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</si>
  <si>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</si>
  <si>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</si>
  <si>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</si>
  <si>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</si>
  <si>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</si>
  <si>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</si>
  <si>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</si>
  <si>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</si>
  <si>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</si>
  <si>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</si>
  <si>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</si>
  <si>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</si>
  <si>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</si>
  <si>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</si>
  <si>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</si>
  <si>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</si>
  <si>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</si>
  <si>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</si>
  <si>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</si>
  <si>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</si>
  <si>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</si>
  <si>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</si>
  <si>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</si>
  <si>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</si>
  <si>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</si>
  <si>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</si>
  <si>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</si>
  <si>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</si>
  <si>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</si>
  <si>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</si>
  <si>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</si>
  <si>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</si>
  <si>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</si>
  <si>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</si>
  <si>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</si>
  <si>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</si>
  <si>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</si>
  <si>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</si>
  <si>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</si>
  <si>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</si>
  <si>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</si>
  <si>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</si>
  <si>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</si>
  <si>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</si>
  <si>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</si>
  <si>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</si>
  <si>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</si>
  <si>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</si>
  <si>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</si>
  <si>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</si>
  <si>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</si>
  <si>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</si>
  <si>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</si>
  <si>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</si>
  <si>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</si>
  <si>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</si>
  <si>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</si>
  <si>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</si>
  <si>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</si>
  <si>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</si>
  <si>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</si>
  <si>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</si>
  <si>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</si>
  <si>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</si>
  <si>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</si>
  <si>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</si>
  <si>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</si>
  <si>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</si>
  <si>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</si>
  <si>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</si>
  <si>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</si>
  <si>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</si>
  <si>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</si>
  <si>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</si>
  <si>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</si>
  <si>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</si>
  <si>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</si>
  <si>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</si>
  <si>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</si>
  <si>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</si>
  <si>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</si>
  <si>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</si>
  <si>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</si>
  <si>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</si>
  <si>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</si>
  <si>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</si>
  <si>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</si>
  <si>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</si>
  <si>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</si>
  <si>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</si>
  <si>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</si>
  <si>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</si>
  <si>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</si>
  <si>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</si>
  <si>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</si>
  <si>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</si>
  <si>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</si>
  <si>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</si>
  <si>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</si>
  <si>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</si>
  <si>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</si>
  <si>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</si>
  <si>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</si>
  <si>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</si>
  <si>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</si>
  <si>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</si>
  <si>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</si>
  <si>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</si>
  <si>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</si>
  <si>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</si>
  <si>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</si>
  <si>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</si>
  <si>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</si>
  <si>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</si>
  <si>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</si>
  <si>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</si>
  <si>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</si>
  <si>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</si>
  <si>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</si>
  <si>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</si>
  <si>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</si>
  <si>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</si>
  <si>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</si>
  <si>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</si>
  <si>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</si>
  <si>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</si>
  <si>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</si>
  <si>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</si>
  <si>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</si>
  <si>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</si>
  <si>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</si>
  <si>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</si>
  <si>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</si>
  <si>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</si>
  <si>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</si>
  <si>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</si>
  <si>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</si>
  <si>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</si>
  <si>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</si>
  <si>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</si>
  <si>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</si>
  <si>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</si>
  <si>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</si>
  <si>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</si>
  <si>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</si>
  <si>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</si>
  <si>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</si>
  <si>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</si>
  <si>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</si>
  <si>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</si>
  <si>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</si>
  <si>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</si>
  <si>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</si>
  <si>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</si>
  <si>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</si>
  <si>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</si>
  <si>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</si>
  <si>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</si>
  <si>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</si>
  <si>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</si>
  <si>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</si>
  <si>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</si>
  <si>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</si>
  <si>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</si>
  <si>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</si>
  <si>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</si>
  <si>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</si>
  <si>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</si>
  <si>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</si>
  <si>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</si>
  <si>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</si>
  <si>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</si>
  <si>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</si>
  <si>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</si>
  <si>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</si>
  <si>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</si>
  <si>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</si>
  <si>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</si>
  <si>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</si>
  <si>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</si>
  <si>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</si>
  <si>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</si>
  <si>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</si>
  <si>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</si>
  <si>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</si>
  <si>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</si>
  <si>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</si>
  <si>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</si>
  <si>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</si>
  <si>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</si>
  <si>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</si>
  <si>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</si>
  <si>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</si>
  <si>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</si>
  <si>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</si>
  <si>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</si>
  <si>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</si>
  <si>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</si>
  <si>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</si>
  <si>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</si>
  <si>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</si>
  <si>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</si>
  <si>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</si>
  <si>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</si>
  <si>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</si>
  <si>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</si>
  <si>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</si>
  <si>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</si>
  <si>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</si>
  <si>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</si>
  <si>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</si>
  <si>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</si>
  <si>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</si>
  <si>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</si>
  <si>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</si>
  <si>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</si>
  <si>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</si>
  <si>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</si>
  <si>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</si>
  <si>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</si>
  <si>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</si>
  <si>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</si>
  <si>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</si>
  <si>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</si>
  <si>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</si>
  <si>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</si>
  <si>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</si>
  <si>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</si>
  <si>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</si>
  <si>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</si>
  <si>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</si>
  <si>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</si>
  <si>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</si>
  <si>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</si>
  <si>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</si>
  <si>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</si>
  <si>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</si>
  <si>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</si>
  <si>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</si>
  <si>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</si>
  <si>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</si>
  <si>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</si>
  <si>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</si>
  <si>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</si>
  <si>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</si>
  <si>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</si>
  <si>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</si>
  <si>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</si>
  <si>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</si>
  <si>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</si>
  <si>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</si>
  <si>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</si>
  <si>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</si>
  <si>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</si>
  <si>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</si>
  <si>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</si>
  <si>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</si>
  <si>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</si>
  <si>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</si>
  <si>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</si>
  <si>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</si>
  <si>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</si>
  <si>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</si>
  <si>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</si>
  <si>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</si>
  <si>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</si>
  <si>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</si>
  <si>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</si>
  <si>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</si>
  <si>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</si>
  <si>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</si>
  <si>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</si>
  <si>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</si>
  <si>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</si>
  <si>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</si>
  <si>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</si>
  <si>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</si>
  <si>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</si>
  <si>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</si>
  <si>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</si>
  <si>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</si>
  <si>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</si>
  <si>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</si>
  <si>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</si>
  <si>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</si>
  <si>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</si>
  <si>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</si>
  <si>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</si>
  <si>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</si>
  <si>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</si>
  <si>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</si>
  <si>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</si>
  <si>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</si>
  <si>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</si>
  <si>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</si>
  <si>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</si>
  <si>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</si>
  <si>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</si>
  <si>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</si>
  <si>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</si>
  <si>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</si>
  <si>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</si>
  <si>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</si>
  <si>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</si>
  <si>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</si>
  <si>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</si>
  <si>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</si>
  <si>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</si>
  <si>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</si>
  <si>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</si>
  <si>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</si>
  <si>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</si>
  <si>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</si>
  <si>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</si>
  <si>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</si>
  <si>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</si>
  <si>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</si>
  <si>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</si>
  <si>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</si>
  <si>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</si>
  <si>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</si>
  <si>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</si>
  <si>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</si>
  <si>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</si>
  <si>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</si>
  <si>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</si>
  <si>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</si>
  <si>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</si>
  <si>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</si>
  <si>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</si>
  <si>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</si>
  <si>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</si>
  <si>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</si>
  <si>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</si>
  <si>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</si>
  <si>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</si>
  <si>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</si>
  <si>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</si>
  <si>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</si>
  <si>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</si>
  <si>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</si>
  <si>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</si>
  <si>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</si>
  <si>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</si>
  <si>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</si>
  <si>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</si>
  <si>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</si>
  <si>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</si>
  <si>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</si>
  <si>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</si>
  <si>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</si>
  <si>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</si>
  <si>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</si>
  <si>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</si>
  <si>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</si>
  <si>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</si>
  <si>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</si>
  <si>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</si>
  <si>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</si>
  <si>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</si>
  <si>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</si>
  <si>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</si>
  <si>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</si>
  <si>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</si>
  <si>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</si>
  <si>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</si>
  <si>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</si>
  <si>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</si>
  <si>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</si>
  <si>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</si>
  <si>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</si>
  <si>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</si>
  <si>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</si>
  <si>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</si>
  <si>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</si>
  <si>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</si>
  <si>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</si>
  <si>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</si>
  <si>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</si>
  <si>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</si>
  <si>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</si>
  <si>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</si>
  <si>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</si>
  <si>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</si>
  <si>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</si>
  <si>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</si>
  <si>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</si>
  <si>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</si>
  <si>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</si>
  <si>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</si>
  <si>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</si>
  <si>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</si>
  <si>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</si>
  <si>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</si>
  <si>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</si>
  <si>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</si>
  <si>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</si>
  <si>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</si>
  <si>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</si>
  <si>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</si>
  <si>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</si>
  <si>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</si>
  <si>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</si>
  <si>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</si>
  <si>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</si>
  <si>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</si>
  <si>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</si>
  <si>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</si>
  <si>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</si>
  <si>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</si>
  <si>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</si>
  <si>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</si>
  <si>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</si>
  <si>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</si>
  <si>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</si>
  <si>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</si>
  <si>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</si>
  <si>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</si>
  <si>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</si>
  <si>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</si>
  <si>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</si>
  <si>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</si>
  <si>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</si>
  <si>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</si>
  <si>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</si>
  <si>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</si>
  <si>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</si>
  <si>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</si>
  <si>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</si>
  <si>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</si>
  <si>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</si>
  <si>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</si>
  <si>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</si>
  <si>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</si>
  <si>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</si>
  <si>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</si>
  <si>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</si>
  <si>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</si>
  <si>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</si>
  <si>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</si>
  <si>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</si>
  <si>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</si>
  <si>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</si>
  <si>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</si>
  <si>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</si>
  <si>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</si>
  <si>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</si>
  <si>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</si>
  <si>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</si>
  <si>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</si>
  <si>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</si>
  <si>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</si>
  <si>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</si>
  <si>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</si>
  <si>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</si>
  <si>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</si>
  <si>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</si>
  <si>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</si>
  <si>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</si>
  <si>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</si>
  <si>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</si>
  <si>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</si>
  <si>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</si>
  <si>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</si>
  <si>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</si>
  <si>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</si>
  <si>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</si>
  <si>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</si>
  <si>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</si>
  <si>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</si>
  <si>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</si>
  <si>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</si>
  <si>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</si>
  <si>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</si>
  <si>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</si>
  <si>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</si>
  <si>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</si>
  <si>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</si>
  <si>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</si>
  <si>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</si>
  <si>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</si>
  <si>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</si>
  <si>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</si>
  <si>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</si>
  <si>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</si>
  <si>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</si>
  <si>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</si>
  <si>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</si>
  <si>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</si>
  <si>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</si>
  <si>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</si>
  <si>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</si>
  <si>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</si>
  <si>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</si>
  <si>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</si>
  <si>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</si>
  <si>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</si>
  <si>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</si>
  <si>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</si>
  <si>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</si>
  <si>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</si>
  <si>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</si>
  <si>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</si>
  <si>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</si>
  <si>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</si>
  <si>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</si>
  <si>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</si>
  <si>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</si>
  <si>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</si>
  <si>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</si>
  <si>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</si>
  <si>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</si>
  <si>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</si>
  <si>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</si>
  <si>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</si>
  <si>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</si>
  <si>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</si>
  <si>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</si>
  <si>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</si>
  <si>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</si>
  <si>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</si>
  <si>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</si>
  <si>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</si>
  <si>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</si>
  <si>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</si>
  <si>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</si>
  <si>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</si>
  <si>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</si>
  <si>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</si>
  <si>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</si>
  <si>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</si>
  <si>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</si>
  <si>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</si>
  <si>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</si>
  <si>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</si>
  <si>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</si>
  <si>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</si>
  <si>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</si>
  <si>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</si>
  <si>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</si>
  <si>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</si>
  <si>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</si>
  <si>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</si>
  <si>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</si>
  <si>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</si>
  <si>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</si>
  <si>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</si>
  <si>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</si>
  <si>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</si>
  <si>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</si>
  <si>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</si>
  <si>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</si>
  <si>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</si>
  <si>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</si>
  <si>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</si>
  <si>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</si>
  <si>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</si>
  <si>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</si>
  <si>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</si>
  <si>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</si>
  <si>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</si>
  <si>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</si>
  <si>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</si>
  <si>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</si>
  <si>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</si>
  <si>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</si>
  <si>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</si>
  <si>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</si>
  <si>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</si>
  <si>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</si>
  <si>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</si>
  <si>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</si>
  <si>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</si>
  <si>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</si>
  <si>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</si>
  <si>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</si>
  <si>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</si>
  <si>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</si>
  <si>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</si>
  <si>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</si>
  <si>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</si>
  <si>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</si>
  <si>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</si>
  <si>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</si>
  <si>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</si>
  <si>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</si>
  <si>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</si>
  <si>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</si>
  <si>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</si>
  <si>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</si>
  <si>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</si>
  <si>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</si>
  <si>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</si>
  <si>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</si>
  <si>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</si>
  <si>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</si>
  <si>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</si>
  <si>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</si>
  <si>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</si>
  <si>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</si>
  <si>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</si>
  <si>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</si>
  <si>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</si>
  <si>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</si>
  <si>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</si>
  <si>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</si>
  <si>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</si>
  <si>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</si>
  <si>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</si>
  <si>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</si>
  <si>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</si>
  <si>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</si>
  <si>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</si>
  <si>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</si>
  <si>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</si>
  <si>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</si>
  <si>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</si>
  <si>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</si>
  <si>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</si>
  <si>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</si>
  <si>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</si>
  <si>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</si>
  <si>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</si>
  <si>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</si>
  <si>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</si>
  <si>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</si>
  <si>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</si>
  <si>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</si>
  <si>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</si>
  <si>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</si>
  <si>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</si>
  <si>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</si>
  <si>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</si>
  <si>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</si>
  <si>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</si>
  <si>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</si>
  <si>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</si>
  <si>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</si>
  <si>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</si>
  <si>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</si>
  <si>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</si>
  <si>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</si>
  <si>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</si>
  <si>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</si>
  <si>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</si>
  <si>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</si>
  <si>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</si>
  <si>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</si>
  <si>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</si>
  <si>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</si>
  <si>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</si>
  <si>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</si>
  <si>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</si>
  <si>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</si>
  <si>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</si>
  <si>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</si>
  <si>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</si>
  <si>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</si>
  <si>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</si>
  <si>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</si>
  <si>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</si>
  <si>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</si>
  <si>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</si>
  <si>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</si>
  <si>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</si>
  <si>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</si>
  <si>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</si>
  <si>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</si>
  <si>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</si>
  <si>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</si>
  <si>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</si>
  <si>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</si>
  <si>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</si>
  <si>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</si>
  <si>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</si>
  <si>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</si>
  <si>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</si>
  <si>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</si>
  <si>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</si>
  <si>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</si>
  <si>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</si>
  <si>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</si>
  <si>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</si>
  <si>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</si>
  <si>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</si>
  <si>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</si>
  <si>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</si>
  <si>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</si>
  <si>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</si>
  <si>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</si>
  <si>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</si>
  <si>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</si>
  <si>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</si>
  <si>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</si>
  <si>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</si>
  <si>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</si>
  <si>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</si>
  <si>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</si>
  <si>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</si>
  <si>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</si>
  <si>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</si>
  <si>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</si>
  <si>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</si>
  <si>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</si>
  <si>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</si>
  <si>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</si>
  <si>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</si>
  <si>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</si>
  <si>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</si>
  <si>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</si>
  <si>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</si>
  <si>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</si>
  <si>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</si>
  <si>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</si>
  <si>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</si>
  <si>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</si>
  <si>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</si>
  <si>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</si>
  <si>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</si>
  <si>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</si>
  <si>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</si>
  <si>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</si>
  <si>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</si>
  <si>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</si>
  <si>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</si>
  <si>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</si>
  <si>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</si>
  <si>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</si>
  <si>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</si>
  <si>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</si>
  <si>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</si>
  <si>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</si>
  <si>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</si>
  <si>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</si>
  <si>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</si>
  <si>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</si>
  <si>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</si>
  <si>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</si>
  <si>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</si>
  <si>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</si>
  <si>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</si>
  <si>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</si>
  <si>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</si>
  <si>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</si>
  <si>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</si>
  <si>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</si>
  <si>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</si>
  <si>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</si>
  <si>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</si>
  <si>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</si>
  <si>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</si>
  <si>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</si>
  <si>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</si>
  <si>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</si>
  <si>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</si>
  <si>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</si>
  <si>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</si>
  <si>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</si>
  <si>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</si>
  <si>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</si>
  <si>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</si>
  <si>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</si>
  <si>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</si>
  <si>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</si>
  <si>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</si>
  <si>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</si>
  <si>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</si>
  <si>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</si>
  <si>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</si>
  <si>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</si>
  <si>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</si>
  <si>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</si>
  <si>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</si>
  <si>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</si>
  <si>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</si>
  <si>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</si>
  <si>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</si>
  <si>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</si>
  <si>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</si>
  <si>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</si>
  <si>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</si>
  <si>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</si>
  <si>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</si>
  <si>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</si>
  <si>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</si>
  <si>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</si>
  <si>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</si>
  <si>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</si>
  <si>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</si>
  <si>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</si>
  <si>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</si>
  <si>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</si>
  <si>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</si>
  <si>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</si>
  <si>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</si>
  <si>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</si>
  <si>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</si>
  <si>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</si>
  <si>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</si>
  <si>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</si>
  <si>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</si>
  <si>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</si>
  <si>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</si>
  <si>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</si>
  <si>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</si>
  <si>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</si>
  <si>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</si>
  <si>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</si>
  <si>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</si>
  <si>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</si>
  <si>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</si>
  <si>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</si>
  <si>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</si>
  <si>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</si>
  <si>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</si>
  <si>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</si>
  <si>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</si>
  <si>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</si>
  <si>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</si>
  <si>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</si>
  <si>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</si>
  <si>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</si>
  <si>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</si>
  <si>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</si>
  <si>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</si>
  <si>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</si>
  <si>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</si>
  <si>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</si>
  <si>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</si>
  <si>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</si>
  <si>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</si>
  <si>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</si>
  <si>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</si>
  <si>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</si>
  <si>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</si>
  <si>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</si>
  <si>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</si>
  <si>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</si>
  <si>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</si>
  <si>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</si>
  <si>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</si>
  <si>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</si>
  <si>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</si>
  <si>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</si>
  <si>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</si>
  <si>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</si>
  <si>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</si>
  <si>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</si>
  <si>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</si>
  <si>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</si>
  <si>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</si>
  <si>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</si>
  <si>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</si>
  <si>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</si>
  <si>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</si>
  <si>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</si>
  <si>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</si>
  <si>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</si>
  <si>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</si>
  <si>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</si>
  <si>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</si>
  <si>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</si>
  <si>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</si>
  <si>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</si>
  <si>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</si>
  <si>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</si>
  <si>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</si>
  <si>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</si>
  <si>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</si>
  <si>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</si>
  <si>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</si>
  <si>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</si>
  <si>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</si>
  <si>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</si>
  <si>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</si>
  <si>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</si>
  <si>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</si>
  <si>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</si>
  <si>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</si>
  <si>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</si>
  <si>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</si>
  <si>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</si>
  <si>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</si>
  <si>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</si>
  <si>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</si>
  <si>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</si>
  <si>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</si>
  <si>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</si>
  <si>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</si>
  <si>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</si>
  <si>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</si>
  <si>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</si>
  <si>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</si>
  <si>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</si>
  <si>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</si>
  <si>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</si>
  <si>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</si>
  <si>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</si>
  <si>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</si>
  <si>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</si>
  <si>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</si>
  <si>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</si>
  <si>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</si>
  <si>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</si>
  <si>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</si>
  <si>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</si>
  <si>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</si>
  <si>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</si>
  <si>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</si>
  <si>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</si>
  <si>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</si>
  <si>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</si>
  <si>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</si>
  <si>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</si>
  <si>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</si>
  <si>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</si>
  <si>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</si>
  <si>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</si>
  <si>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</si>
  <si>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</si>
  <si>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</si>
  <si>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</si>
  <si>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</si>
  <si>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</si>
  <si>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</si>
  <si>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</si>
  <si>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</si>
  <si>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</si>
  <si>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</si>
  <si>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</si>
  <si>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</si>
  <si>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</si>
  <si>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</si>
  <si>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</si>
  <si>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</si>
  <si>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</si>
  <si>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</si>
  <si>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</si>
  <si>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</si>
  <si>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</si>
  <si>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</si>
  <si>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</si>
  <si>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</si>
  <si>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</si>
  <si>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</si>
  <si>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</si>
  <si>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</si>
  <si>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</si>
  <si>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</si>
  <si>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</si>
  <si>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</si>
  <si>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</si>
  <si>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</si>
  <si>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</si>
  <si>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</si>
  <si>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</si>
  <si>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</si>
  <si>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</si>
  <si>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</si>
  <si>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</si>
  <si>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</si>
  <si>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</si>
  <si>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</si>
  <si>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</si>
  <si>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</si>
  <si>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</si>
  <si>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</si>
  <si>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</si>
  <si>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</si>
  <si>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</si>
  <si>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</si>
  <si>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</si>
  <si>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</si>
  <si>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</si>
  <si>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</si>
  <si>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</si>
  <si>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</si>
  <si>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</si>
  <si>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</si>
  <si>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</si>
  <si>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</si>
  <si>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</si>
  <si>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</si>
  <si>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</si>
  <si>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</si>
  <si>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</si>
  <si>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</si>
  <si>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</si>
  <si>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</si>
  <si>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</si>
  <si>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</si>
  <si>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</si>
  <si>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</si>
  <si>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</si>
  <si>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</si>
  <si>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</si>
  <si>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</si>
  <si>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</si>
  <si>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</si>
  <si>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</si>
  <si>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</si>
  <si>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</si>
  <si>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</si>
  <si>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</si>
  <si>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</si>
  <si>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</si>
  <si>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</si>
  <si>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</si>
  <si>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</si>
  <si>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</si>
  <si>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</si>
  <si>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</si>
  <si>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</si>
  <si>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</si>
  <si>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</si>
  <si>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</si>
  <si>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</si>
  <si>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</si>
  <si>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</si>
  <si>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</si>
  <si>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</si>
  <si>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</si>
  <si>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</si>
  <si>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</si>
  <si>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</si>
  <si>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</si>
  <si>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</si>
  <si>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</si>
  <si>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</si>
  <si>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</si>
  <si>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</si>
  <si>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</si>
  <si>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</si>
  <si>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</si>
  <si>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</si>
  <si>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</si>
  <si>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</si>
  <si>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</si>
  <si>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</si>
  <si>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</si>
  <si>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</si>
  <si>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</si>
  <si>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</si>
  <si>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</si>
  <si>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</si>
  <si>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</si>
  <si>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</si>
  <si>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</si>
  <si>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</si>
  <si>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</si>
  <si>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</si>
  <si>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</si>
  <si>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</si>
  <si>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</si>
  <si>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</si>
  <si>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</si>
  <si>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</si>
  <si>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</si>
  <si>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</si>
  <si>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</si>
  <si>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</si>
  <si>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</si>
  <si>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</si>
  <si>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</si>
  <si>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</si>
  <si>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</si>
  <si>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</si>
  <si>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</si>
  <si>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</si>
  <si>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</si>
  <si>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</si>
  <si>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</si>
  <si>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</si>
  <si>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</si>
  <si>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</si>
  <si>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</si>
  <si>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</si>
  <si>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</si>
  <si>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</si>
  <si>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</si>
  <si>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</si>
  <si>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</si>
  <si>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</si>
  <si>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</si>
  <si>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</si>
  <si>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</si>
  <si>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</si>
  <si>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</si>
  <si>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</si>
  <si>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</si>
  <si>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</si>
  <si>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</si>
  <si>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</si>
  <si>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</si>
  <si>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</si>
  <si>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</si>
  <si>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</si>
  <si>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</si>
  <si>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</si>
  <si>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</si>
  <si>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</si>
  <si>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</si>
  <si>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</si>
  <si>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</si>
  <si>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</si>
  <si>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</si>
  <si>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</si>
  <si>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</si>
  <si>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</si>
  <si>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</si>
  <si>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</si>
  <si>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</si>
  <si>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</si>
  <si>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</si>
  <si>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</si>
  <si>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</si>
  <si>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</si>
  <si>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</si>
  <si>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</si>
  <si>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</si>
  <si>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</si>
  <si>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</si>
  <si>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</si>
  <si>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</si>
  <si>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</si>
  <si>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</si>
  <si>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</si>
  <si>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</si>
  <si>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</si>
  <si>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</si>
  <si>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</si>
  <si>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</si>
  <si>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</si>
  <si>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</si>
  <si>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</si>
  <si>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</si>
  <si>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</si>
  <si>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</si>
  <si>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</si>
  <si>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</si>
  <si>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</si>
  <si>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</si>
  <si>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</si>
  <si>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</si>
  <si>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</si>
  <si>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</si>
  <si>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</si>
  <si>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</si>
  <si>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</si>
  <si>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</si>
  <si>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</si>
  <si>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</si>
  <si>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</si>
  <si>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</si>
  <si>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</si>
  <si>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</si>
  <si>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</si>
  <si>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</si>
  <si>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</si>
  <si>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</si>
  <si>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</si>
  <si>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</si>
  <si>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</si>
  <si>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</si>
  <si>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</si>
  <si>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</si>
  <si>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</si>
  <si>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</si>
  <si>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</si>
  <si>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</si>
  <si>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</si>
  <si>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</si>
  <si>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</si>
  <si>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</si>
  <si>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</si>
  <si>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</si>
  <si>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</si>
  <si>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</si>
  <si>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</si>
  <si>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</si>
  <si>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</si>
  <si>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</si>
  <si>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</si>
  <si>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</si>
  <si>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</si>
  <si>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</si>
  <si>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</si>
  <si>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</si>
  <si>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</si>
  <si>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</si>
  <si>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</si>
  <si>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</si>
  <si>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</si>
  <si>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</si>
  <si>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</si>
  <si>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</si>
  <si>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</si>
  <si>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</si>
  <si>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</si>
  <si>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</si>
  <si>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</si>
  <si>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</si>
  <si>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</si>
  <si>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</si>
  <si>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</si>
  <si>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</si>
  <si>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</si>
  <si>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</si>
  <si>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</si>
  <si>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</si>
  <si>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</si>
  <si>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</si>
  <si>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</si>
  <si>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</si>
  <si>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</si>
  <si>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</si>
  <si>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</si>
  <si>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</si>
  <si>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</si>
  <si>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</si>
  <si>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</si>
  <si>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</si>
  <si>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</si>
  <si>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</si>
  <si>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</si>
  <si>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</si>
  <si>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</si>
  <si>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</si>
  <si>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</si>
  <si>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</si>
  <si>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</si>
  <si>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</si>
  <si>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</si>
  <si>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</si>
  <si>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</si>
  <si>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</si>
  <si>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</si>
  <si>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</si>
  <si>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</si>
  <si>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</si>
  <si>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</si>
  <si>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</si>
  <si>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</si>
  <si>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</si>
  <si>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</si>
  <si>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</si>
  <si>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</si>
  <si>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</si>
  <si>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</si>
  <si>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</si>
  <si>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</si>
  <si>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</si>
  <si>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</si>
  <si>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</si>
  <si>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</si>
  <si>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</si>
  <si>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</si>
  <si>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</si>
  <si>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</si>
  <si>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</si>
  <si>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</si>
  <si>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</si>
  <si>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</si>
  <si>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</si>
  <si>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</si>
  <si>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</si>
  <si>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</si>
  <si>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</si>
  <si>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</si>
  <si>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</si>
  <si>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</si>
  <si>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</si>
  <si>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</si>
  <si>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</si>
  <si>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</si>
  <si>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</si>
  <si>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</si>
  <si>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</si>
  <si>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</si>
  <si>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</si>
  <si>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</si>
  <si>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</si>
  <si>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</si>
  <si>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</si>
  <si>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</si>
  <si>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</si>
  <si>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</si>
  <si>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</si>
  <si>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</si>
  <si>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</si>
  <si>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</si>
  <si>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</si>
  <si>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</si>
  <si>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</si>
  <si>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</si>
  <si>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</si>
  <si>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</si>
  <si>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</si>
  <si>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</si>
  <si>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</si>
  <si>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</si>
  <si>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</si>
  <si>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</si>
  <si>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</si>
  <si>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</si>
  <si>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</si>
  <si>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</si>
  <si>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</si>
  <si>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</si>
  <si>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</si>
  <si>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</si>
  <si>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</si>
  <si>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</si>
  <si>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</si>
  <si>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</si>
  <si>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</si>
  <si>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</si>
  <si>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</si>
  <si>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</si>
  <si>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</si>
  <si>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</si>
  <si>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</si>
  <si>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</si>
  <si>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</si>
  <si>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</si>
  <si>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</si>
  <si>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</si>
  <si>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</si>
  <si>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</si>
  <si>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</si>
  <si>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</si>
  <si>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</si>
  <si>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</si>
  <si>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</si>
  <si>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</si>
  <si>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</si>
  <si>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</si>
  <si>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</si>
  <si>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</si>
  <si>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</si>
  <si>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</si>
  <si>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</si>
  <si>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</si>
  <si>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</si>
  <si>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</si>
  <si>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</si>
  <si>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</si>
  <si>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</si>
  <si>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</si>
  <si>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</si>
  <si>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</si>
  <si>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</si>
  <si>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</si>
  <si>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</si>
  <si>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</si>
  <si>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</si>
  <si>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</si>
  <si>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</si>
  <si>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</si>
  <si>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</si>
  <si>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</si>
  <si>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</si>
  <si>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</si>
  <si>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</si>
  <si>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</si>
  <si>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</si>
  <si>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</si>
  <si>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</si>
  <si>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</si>
  <si>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</si>
  <si>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</si>
  <si>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</si>
  <si>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</si>
  <si>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</si>
  <si>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</si>
  <si>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</si>
  <si>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</si>
  <si>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</si>
  <si>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</si>
  <si>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</si>
  <si>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</si>
  <si>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</si>
  <si>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</si>
  <si>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</si>
  <si>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</si>
  <si>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</si>
  <si>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</si>
  <si>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</si>
  <si>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</si>
  <si>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</si>
  <si>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</si>
  <si>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</si>
  <si>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</si>
  <si>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</si>
  <si>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</si>
  <si>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</si>
  <si>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</si>
  <si>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</si>
  <si>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</si>
  <si>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</si>
  <si>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</si>
  <si>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</si>
  <si>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</si>
  <si>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</si>
  <si>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</si>
  <si>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</si>
  <si>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</si>
  <si>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</si>
  <si>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</si>
  <si>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</si>
  <si>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</si>
  <si>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</si>
  <si>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</si>
  <si>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</si>
  <si>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</si>
  <si>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</si>
  <si>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</si>
  <si>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</si>
  <si>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</si>
  <si>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</si>
  <si>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</si>
  <si>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</si>
  <si>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</si>
  <si>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</si>
  <si>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</si>
  <si>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</si>
  <si>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</si>
  <si>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</si>
  <si>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</si>
  <si>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</si>
  <si>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</si>
  <si>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</si>
  <si>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</si>
  <si>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</si>
  <si>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</si>
  <si>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</si>
  <si>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</si>
  <si>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</si>
  <si>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</si>
  <si>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</si>
  <si>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</si>
  <si>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</si>
  <si>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</si>
  <si>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</si>
  <si>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</si>
  <si>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</si>
  <si>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</si>
  <si>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</si>
  <si>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</si>
  <si>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</si>
  <si>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</si>
  <si>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</si>
  <si>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</si>
  <si>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</si>
  <si>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</si>
  <si>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</si>
  <si>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</si>
  <si>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</si>
  <si>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</si>
  <si>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</si>
  <si>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</si>
  <si>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</si>
  <si>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</si>
  <si>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</si>
  <si>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</si>
  <si>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</si>
  <si>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</si>
  <si>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</si>
  <si>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</si>
  <si>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</si>
  <si>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</si>
  <si>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</si>
  <si>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</si>
  <si>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</si>
  <si>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</si>
  <si>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</si>
  <si>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</si>
  <si>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</si>
  <si>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</si>
  <si>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</si>
  <si>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</si>
  <si>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</si>
  <si>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</si>
  <si>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</si>
  <si>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</si>
  <si>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</si>
  <si>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</si>
  <si>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</si>
  <si>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</si>
  <si>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</si>
  <si>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</si>
  <si>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</si>
  <si>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</si>
  <si>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</si>
  <si>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</si>
  <si>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</si>
  <si>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</si>
  <si>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</si>
  <si>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</si>
  <si>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</si>
  <si>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</si>
  <si>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</si>
  <si>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</si>
  <si>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</si>
  <si>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</si>
  <si>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</si>
  <si>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</si>
  <si>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</si>
  <si>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</si>
  <si>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</si>
  <si>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</si>
  <si>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</si>
  <si>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</si>
  <si>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</si>
  <si>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</si>
  <si>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</si>
  <si>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</si>
  <si>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</si>
  <si>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</si>
  <si>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</si>
  <si>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</si>
  <si>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</si>
  <si>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</si>
  <si>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</si>
  <si>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</si>
  <si>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</si>
  <si>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</si>
  <si>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</si>
  <si>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</si>
  <si>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</si>
  <si>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</si>
  <si>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</si>
  <si>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</si>
  <si>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</si>
  <si>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</si>
  <si>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</si>
  <si>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</si>
  <si>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</si>
  <si>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</si>
  <si>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</si>
  <si>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</si>
  <si>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</si>
  <si>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</si>
  <si>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</si>
  <si>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</si>
  <si>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</si>
  <si>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</si>
  <si>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</si>
  <si>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</si>
  <si>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</si>
  <si>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</si>
  <si>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</si>
  <si>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</si>
  <si>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</si>
  <si>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</si>
  <si>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</si>
  <si>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</si>
  <si>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</si>
  <si>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</si>
  <si>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</si>
  <si>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</si>
  <si>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</si>
  <si>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</si>
  <si>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</si>
  <si>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</si>
  <si>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</si>
  <si>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</si>
  <si>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</si>
  <si>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</si>
  <si>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</si>
  <si>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</si>
  <si>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</si>
  <si>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</si>
  <si>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</si>
  <si>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</si>
  <si>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</si>
  <si>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</si>
  <si>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</si>
  <si>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</si>
  <si>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</si>
  <si>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</si>
  <si>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</si>
  <si>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</si>
  <si>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</si>
  <si>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</si>
  <si>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</si>
  <si>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</si>
  <si>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</si>
  <si>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</si>
  <si>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</si>
  <si>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</si>
  <si>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</si>
  <si>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</si>
  <si>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</si>
  <si>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</si>
  <si>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</si>
  <si>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</si>
  <si>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</si>
  <si>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</si>
  <si>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</si>
  <si>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</si>
  <si>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</si>
  <si>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</si>
  <si>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</si>
  <si>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</si>
  <si>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</si>
  <si>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</si>
  <si>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</si>
  <si>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</si>
  <si>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</si>
  <si>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</si>
  <si>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</si>
  <si>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</si>
  <si>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</si>
  <si>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</si>
  <si>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</si>
  <si>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</si>
  <si>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</si>
  <si>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</si>
  <si>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</si>
  <si>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</si>
  <si>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</si>
  <si>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</si>
  <si>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</si>
  <si>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</si>
  <si>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</si>
  <si>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</si>
  <si>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</si>
  <si>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</si>
  <si>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</si>
  <si>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</si>
  <si>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</si>
  <si>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</si>
  <si>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</si>
  <si>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</si>
  <si>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</si>
  <si>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</si>
  <si>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</si>
  <si>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</si>
  <si>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</si>
  <si>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</si>
  <si>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</si>
  <si>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</si>
  <si>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</si>
  <si>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</si>
  <si>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</si>
  <si>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</si>
  <si>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</si>
  <si>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</si>
  <si>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</si>
  <si>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</si>
  <si>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</si>
  <si>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</si>
  <si>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</si>
  <si>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</si>
  <si>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</si>
  <si>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</si>
  <si>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</si>
  <si>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</si>
  <si>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</si>
  <si>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</si>
  <si>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</si>
  <si>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</si>
  <si>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</si>
  <si>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</si>
  <si>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</si>
  <si>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</si>
  <si>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</si>
  <si>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</si>
  <si>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</si>
  <si>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</si>
  <si>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</si>
  <si>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</si>
  <si>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</si>
  <si>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</si>
  <si>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</si>
  <si>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</si>
  <si>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</si>
  <si>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</si>
  <si>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</si>
  <si>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</si>
  <si>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</si>
  <si>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</si>
  <si>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</si>
  <si>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</si>
  <si>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</si>
  <si>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</si>
  <si>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</si>
  <si>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</si>
  <si>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</si>
  <si>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</si>
  <si>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</si>
  <si>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</si>
  <si>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</si>
  <si>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</si>
  <si>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</si>
  <si>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</si>
  <si>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</si>
  <si>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</si>
  <si>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</si>
  <si>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</si>
  <si>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</si>
  <si>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</si>
  <si>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</si>
  <si>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</si>
  <si>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</si>
  <si>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</si>
  <si>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</si>
  <si>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</si>
  <si>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</si>
  <si>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</si>
  <si>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</si>
  <si>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</si>
  <si>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</si>
  <si>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</si>
  <si>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</si>
  <si>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</si>
  <si>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</si>
  <si>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</si>
  <si>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</si>
  <si>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</si>
  <si>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</si>
  <si>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</si>
  <si>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</si>
  <si>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</si>
  <si>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</si>
  <si>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</si>
  <si>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</si>
  <si>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</si>
  <si>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</si>
  <si>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</si>
  <si>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</si>
  <si>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</si>
  <si>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</si>
  <si>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</si>
  <si>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</si>
  <si>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</si>
  <si>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</si>
  <si>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</si>
  <si>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</si>
  <si>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</si>
  <si>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</si>
  <si>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</si>
  <si>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</si>
  <si>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</si>
  <si>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</si>
  <si>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</si>
  <si>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</si>
  <si>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</si>
  <si>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</si>
  <si>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</si>
  <si>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</si>
  <si>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</si>
  <si>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</si>
  <si>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</si>
  <si>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</si>
  <si>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</si>
  <si>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</si>
  <si>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</si>
  <si>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</si>
  <si>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</si>
  <si>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</si>
  <si>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</si>
  <si>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</si>
  <si>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</si>
  <si>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</si>
  <si>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</si>
  <si>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</si>
  <si>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</si>
  <si>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</si>
  <si>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</si>
  <si>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</si>
  <si>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</si>
  <si>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</si>
  <si>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</si>
  <si>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</si>
  <si>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</si>
  <si>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</si>
  <si>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</si>
  <si>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</si>
  <si>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</si>
  <si>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</si>
  <si>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</si>
  <si>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</si>
  <si>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</si>
  <si>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</si>
  <si>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</si>
  <si>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</si>
  <si>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</si>
  <si>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</si>
  <si>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</si>
  <si>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</si>
  <si>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</si>
  <si>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</si>
  <si>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</si>
  <si>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</si>
  <si>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</si>
  <si>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</si>
  <si>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</si>
  <si>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</si>
  <si>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</si>
  <si>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</si>
  <si>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</si>
  <si>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</si>
  <si>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</si>
  <si>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</si>
  <si>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</si>
  <si>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</si>
  <si>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</si>
  <si>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</si>
  <si>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</si>
  <si>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</si>
  <si>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</si>
  <si>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</si>
  <si>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</si>
  <si>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</si>
  <si>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</si>
  <si>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</si>
  <si>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</si>
  <si>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</si>
  <si>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</si>
  <si>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</si>
  <si>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</si>
  <si>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</si>
  <si>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</si>
  <si>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</si>
  <si>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</si>
  <si>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</si>
  <si>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</si>
  <si>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</si>
  <si>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</si>
  <si>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</si>
  <si>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</si>
  <si>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</si>
  <si>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</si>
  <si>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</si>
  <si>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</si>
  <si>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</si>
  <si>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</si>
  <si>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</si>
  <si>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</si>
  <si>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</si>
  <si>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</si>
  <si>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</si>
  <si>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</si>
  <si>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</si>
  <si>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</si>
  <si>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</si>
  <si>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</si>
  <si>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</si>
  <si>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</si>
  <si>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</si>
  <si>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</si>
  <si>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</si>
  <si>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</si>
  <si>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</si>
  <si>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</si>
  <si>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</si>
  <si>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</si>
  <si>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</si>
  <si>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</si>
  <si>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</si>
  <si>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</si>
  <si>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</si>
  <si>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</si>
  <si>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</si>
  <si>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</si>
  <si>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</si>
  <si>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</si>
  <si>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</si>
  <si>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</si>
  <si>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</si>
  <si>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</si>
  <si>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</si>
  <si>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</si>
  <si>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</si>
  <si>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</si>
  <si>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</si>
  <si>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</si>
  <si>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</si>
  <si>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</si>
  <si>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</si>
  <si>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</si>
  <si>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</si>
  <si>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</si>
  <si>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</si>
  <si>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</si>
  <si>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</si>
  <si>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</si>
  <si>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</si>
  <si>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</si>
  <si>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</si>
  <si>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</si>
  <si>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</si>
  <si>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</si>
  <si>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</si>
  <si>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</si>
  <si>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</si>
  <si>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</si>
  <si>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</si>
  <si>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</si>
  <si>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</si>
  <si>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</si>
  <si>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</si>
  <si>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</si>
  <si>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</si>
  <si>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</si>
  <si>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</si>
  <si>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</si>
  <si>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</si>
  <si>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</si>
  <si>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</si>
  <si>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</si>
  <si>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</si>
  <si>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</si>
  <si>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</si>
  <si>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</si>
  <si>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</si>
  <si>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</si>
  <si>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</si>
  <si>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</si>
  <si>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</si>
  <si>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</si>
  <si>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</si>
  <si>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</si>
  <si>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</si>
  <si>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</si>
  <si>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</si>
  <si>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</si>
  <si>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</si>
  <si>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</si>
  <si>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</si>
  <si>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</si>
  <si>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</si>
  <si>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</si>
  <si>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</si>
  <si>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</si>
  <si>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</si>
  <si>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</si>
  <si>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</si>
  <si>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</si>
  <si>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</si>
  <si>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</si>
  <si>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</si>
  <si>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</si>
  <si>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</si>
  <si>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</si>
  <si>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</si>
  <si>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</si>
  <si>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</si>
  <si>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</si>
  <si>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</si>
  <si>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</si>
  <si>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</si>
  <si>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</si>
  <si>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</si>
  <si>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</si>
  <si>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</si>
  <si>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</si>
  <si>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</si>
  <si>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</si>
  <si>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</si>
  <si>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</si>
  <si>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</si>
  <si>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</si>
  <si>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</si>
  <si>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</si>
  <si>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</si>
  <si>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</si>
  <si>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</si>
  <si>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</si>
  <si>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</si>
  <si>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</si>
  <si>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</si>
  <si>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</si>
  <si>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</si>
  <si>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</si>
  <si>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</si>
  <si>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</si>
  <si>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</si>
  <si>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</si>
  <si>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</si>
  <si>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</si>
  <si>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</si>
  <si>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</si>
  <si>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</si>
  <si>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</si>
  <si>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</si>
  <si>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</si>
  <si>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</si>
  <si>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</si>
  <si>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</si>
  <si>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</si>
  <si>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</si>
  <si>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</si>
  <si>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</si>
  <si>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</si>
  <si>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</si>
  <si>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</si>
  <si>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</si>
  <si>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</si>
  <si>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</si>
  <si>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</si>
  <si>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</si>
  <si>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</si>
  <si>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</si>
  <si>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</si>
  <si>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</si>
  <si>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</si>
  <si>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</si>
  <si>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</si>
  <si>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</si>
  <si>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</si>
  <si>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</si>
  <si>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</si>
  <si>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</si>
  <si>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</si>
  <si>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</si>
  <si>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</si>
  <si>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</si>
  <si>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</si>
  <si>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</si>
  <si>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</si>
  <si>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</si>
  <si>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</si>
  <si>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</si>
  <si>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</si>
  <si>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</si>
  <si>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</si>
  <si>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</si>
  <si>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</si>
  <si>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</si>
  <si>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</si>
  <si>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</si>
  <si>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</si>
  <si>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</si>
  <si>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</si>
  <si>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</si>
  <si>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</si>
  <si>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</si>
  <si>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</si>
  <si>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</si>
  <si>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</si>
  <si>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</si>
  <si>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</si>
  <si>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</si>
  <si>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</si>
  <si>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</si>
  <si>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</si>
  <si>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</si>
  <si>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</si>
  <si>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</si>
  <si>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</si>
  <si>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</si>
  <si>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</si>
  <si>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</si>
  <si>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</si>
  <si>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</si>
  <si>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</si>
  <si>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</si>
  <si>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</si>
  <si>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</si>
  <si>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</si>
  <si>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</si>
  <si>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</si>
  <si>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</si>
  <si>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</si>
  <si>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</si>
  <si>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</si>
  <si>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</si>
  <si>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</si>
  <si>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</si>
  <si>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</si>
  <si>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</si>
  <si>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</si>
  <si>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</si>
  <si>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</si>
  <si>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</si>
  <si>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</si>
  <si>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</si>
  <si>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</si>
  <si>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</si>
  <si>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</si>
  <si>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</si>
  <si>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</si>
  <si>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</si>
  <si>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</si>
  <si>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</si>
  <si>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</si>
  <si>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</si>
  <si>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</si>
  <si>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</si>
  <si>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</si>
  <si>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</si>
  <si>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</si>
  <si>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</si>
  <si>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</si>
  <si>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</si>
  <si>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</si>
  <si>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</si>
  <si>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</si>
  <si>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</si>
  <si>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</si>
  <si>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</si>
  <si>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</si>
  <si>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</si>
  <si>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</si>
  <si>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</si>
  <si>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</si>
  <si>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</si>
  <si>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</si>
  <si>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</si>
  <si>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</si>
  <si>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</si>
  <si>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</si>
  <si>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</si>
  <si>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</si>
  <si>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</si>
  <si>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</si>
  <si>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</si>
  <si>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</si>
  <si>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</si>
  <si>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</si>
  <si>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</si>
  <si>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</si>
  <si>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</si>
  <si>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</si>
  <si>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</si>
  <si>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</si>
  <si>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</si>
  <si>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</si>
  <si>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</si>
  <si>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</si>
  <si>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</si>
  <si>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</si>
  <si>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</si>
  <si>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</si>
  <si>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</si>
  <si>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</si>
  <si>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</si>
  <si>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</si>
  <si>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</si>
  <si>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</si>
  <si>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</si>
  <si>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</si>
  <si>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</si>
  <si>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</si>
  <si>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</si>
  <si>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</si>
  <si>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</si>
  <si>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</si>
  <si>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</si>
  <si>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</si>
  <si>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</si>
  <si>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</si>
  <si>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</si>
  <si>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</si>
  <si>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</si>
  <si>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</si>
  <si>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</si>
  <si>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</si>
  <si>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</si>
  <si>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</si>
  <si>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</si>
  <si>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</si>
  <si>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</si>
  <si>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</si>
  <si>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</si>
  <si>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</si>
  <si>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</si>
  <si>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</si>
  <si>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</si>
  <si>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</si>
  <si>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</si>
  <si>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</si>
  <si>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</si>
  <si>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</si>
  <si>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</si>
  <si>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</si>
  <si>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</si>
  <si>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</si>
  <si>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</si>
  <si>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</si>
  <si>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</si>
  <si>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</si>
  <si>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</si>
  <si>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</si>
  <si>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</si>
  <si>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</si>
  <si>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</si>
  <si>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</si>
  <si>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</si>
  <si>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</si>
  <si>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</si>
  <si>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</si>
  <si>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</si>
  <si>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</si>
  <si>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</si>
  <si>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</si>
  <si>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</si>
  <si>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</si>
  <si>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</si>
  <si>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</si>
  <si>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</si>
  <si>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</si>
  <si>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</si>
  <si>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</si>
  <si>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</si>
  <si>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</si>
  <si>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</si>
  <si>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</si>
  <si>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</si>
  <si>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</si>
  <si>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</si>
  <si>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</si>
  <si>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</si>
  <si>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</si>
  <si>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</si>
  <si>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</si>
  <si>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</si>
  <si>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</si>
  <si>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</si>
  <si>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</si>
  <si>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</si>
  <si>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</si>
  <si>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</si>
  <si>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</si>
  <si>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</si>
  <si>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</si>
  <si>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</si>
  <si>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</si>
  <si>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</si>
  <si>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</si>
  <si>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</si>
  <si>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</si>
  <si>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</si>
  <si>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</si>
  <si>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</si>
  <si>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</si>
  <si>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</si>
  <si>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</si>
  <si>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</si>
  <si>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</si>
  <si>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</si>
  <si>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</si>
  <si>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</si>
  <si>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</si>
  <si>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</si>
  <si>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</si>
  <si>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</si>
  <si>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</si>
  <si>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</si>
  <si>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</si>
  <si>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</si>
  <si>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</si>
  <si>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</si>
  <si>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</si>
  <si>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</si>
  <si>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</si>
  <si>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</si>
  <si>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</si>
  <si>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</si>
  <si>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</si>
  <si>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</si>
  <si>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</si>
  <si>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</si>
  <si>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</si>
  <si>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</si>
  <si>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</si>
  <si>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</si>
  <si>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</si>
  <si>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</si>
  <si>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</si>
  <si>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</si>
  <si>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</si>
  <si>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</si>
  <si>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</si>
  <si>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</si>
  <si>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</si>
  <si>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</si>
  <si>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</si>
  <si>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</si>
  <si>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</si>
  <si>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</si>
  <si>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</si>
  <si>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</si>
  <si>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</si>
  <si>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</si>
  <si>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</si>
  <si>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</si>
  <si>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</si>
  <si>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</si>
  <si>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</si>
  <si>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</si>
  <si>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</si>
  <si>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</si>
  <si>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</si>
  <si>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</si>
  <si>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</si>
  <si>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</si>
  <si>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</si>
  <si>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</si>
  <si>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</si>
  <si>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</si>
  <si>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</si>
  <si>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</si>
  <si>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</si>
  <si>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</si>
  <si>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</si>
  <si>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</si>
  <si>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</si>
  <si>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</si>
  <si>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</si>
  <si>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</si>
  <si>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</si>
  <si>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</si>
  <si>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</si>
  <si>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</si>
  <si>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</si>
  <si>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</si>
  <si>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</si>
  <si>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</si>
  <si>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</si>
  <si>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</si>
  <si>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</si>
  <si>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</si>
  <si>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</si>
  <si>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</si>
  <si>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</si>
  <si>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</si>
  <si>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</si>
  <si>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</si>
  <si>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</si>
  <si>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</si>
  <si>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</si>
  <si>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</si>
  <si>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</si>
  <si>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</si>
  <si>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</si>
  <si>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</si>
  <si>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</si>
  <si>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</si>
  <si>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</si>
  <si>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</si>
  <si>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</si>
  <si>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</si>
  <si>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</si>
  <si>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</si>
  <si>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</si>
  <si>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</si>
  <si>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</si>
  <si>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</si>
  <si>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</si>
  <si>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</si>
  <si>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</si>
  <si>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</si>
  <si>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</si>
  <si>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</si>
  <si>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</si>
  <si>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</si>
  <si>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</si>
  <si>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</si>
  <si>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</si>
  <si>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</si>
  <si>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</si>
  <si>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</si>
  <si>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</si>
  <si>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</si>
  <si>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</si>
  <si>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</si>
  <si>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</si>
  <si>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</si>
  <si>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</si>
  <si>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</si>
  <si>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</si>
  <si>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</si>
  <si>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</si>
  <si>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</si>
  <si>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</si>
  <si>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</si>
  <si>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</si>
  <si>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</si>
  <si>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</si>
  <si>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</si>
  <si>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</si>
  <si>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</si>
  <si>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</si>
  <si>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</si>
  <si>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</si>
  <si>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</si>
  <si>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</si>
  <si>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</si>
  <si>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</si>
  <si>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</si>
  <si>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</si>
  <si>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</si>
  <si>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</si>
  <si>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</si>
  <si>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</si>
  <si>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</si>
  <si>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</si>
  <si>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</si>
  <si>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</si>
  <si>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</si>
  <si>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</si>
  <si>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</si>
  <si>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</si>
  <si>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</si>
  <si>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</si>
  <si>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</si>
  <si>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</si>
  <si>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</si>
  <si>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</si>
  <si>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</si>
  <si>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</si>
  <si>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</si>
  <si>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</si>
  <si>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</si>
  <si>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</si>
  <si>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</si>
  <si>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</si>
  <si>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</si>
  <si>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</si>
  <si>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</si>
  <si>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</si>
  <si>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</si>
  <si>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</si>
  <si>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</si>
  <si>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</si>
  <si>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</si>
  <si>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</si>
  <si>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</si>
  <si>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</si>
  <si>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</si>
  <si>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</si>
  <si>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</si>
  <si>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</si>
  <si>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</si>
  <si>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</si>
  <si>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</si>
  <si>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</si>
  <si>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</si>
  <si>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</si>
  <si>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</si>
  <si>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</si>
  <si>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</si>
  <si>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</si>
  <si>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</si>
  <si>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</si>
  <si>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</si>
  <si>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</si>
  <si>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</si>
  <si>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</si>
  <si>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</si>
  <si>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</si>
  <si>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</si>
  <si>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</si>
  <si>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</si>
  <si>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</si>
  <si>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</si>
  <si>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</si>
  <si>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</si>
  <si>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</si>
  <si>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</si>
  <si>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</si>
  <si>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</si>
  <si>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</si>
  <si>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</si>
  <si>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</si>
  <si>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</si>
  <si>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</si>
  <si>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</si>
  <si>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</si>
  <si>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</si>
  <si>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</si>
  <si>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</si>
  <si>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</si>
  <si>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</si>
  <si>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</si>
  <si>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</si>
  <si>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</si>
  <si>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</si>
  <si>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</si>
  <si>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</si>
  <si>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</si>
  <si>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</si>
  <si>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</si>
  <si>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</si>
  <si>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</si>
  <si>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</si>
  <si>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</si>
  <si>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</si>
  <si>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</si>
  <si>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</si>
  <si>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</si>
  <si>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</si>
  <si>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</si>
  <si>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</si>
  <si>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</si>
  <si>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</si>
  <si>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</si>
  <si>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</si>
  <si>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</si>
  <si>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</si>
  <si>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</si>
  <si>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</si>
  <si>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</si>
  <si>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</si>
  <si>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</si>
  <si>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</si>
  <si>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</si>
  <si>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</si>
  <si>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</si>
  <si>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</si>
  <si>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</si>
  <si>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</si>
  <si>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</si>
  <si>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</si>
  <si>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</si>
  <si>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</si>
  <si>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</si>
  <si>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</si>
  <si>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</si>
  <si>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</si>
  <si>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</si>
  <si>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</si>
  <si>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</si>
  <si>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</si>
  <si>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</si>
  <si>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</si>
  <si>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</si>
  <si>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</si>
  <si>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</si>
  <si>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</si>
  <si>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</si>
  <si>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</si>
  <si>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</si>
  <si>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</si>
  <si>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</si>
  <si>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</si>
  <si>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</si>
  <si>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</si>
  <si>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</si>
  <si>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</si>
  <si>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</si>
  <si>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</si>
  <si>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</si>
  <si>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</si>
  <si>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</si>
  <si>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</si>
  <si>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</si>
  <si>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</si>
  <si>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</si>
  <si>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</si>
  <si>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</si>
  <si>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</si>
  <si>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</si>
  <si>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</si>
  <si>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</si>
  <si>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</si>
  <si>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</si>
  <si>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</si>
  <si>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</si>
  <si>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</si>
  <si>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</si>
  <si>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</si>
  <si>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</si>
  <si>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</si>
  <si>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</si>
  <si>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</si>
  <si>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</si>
  <si>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</si>
  <si>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</si>
  <si>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</si>
  <si>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</si>
  <si>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</si>
  <si>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</si>
  <si>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</si>
  <si>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</si>
  <si>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</si>
  <si>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</si>
  <si>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</si>
  <si>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</si>
  <si>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</si>
  <si>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</si>
  <si>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</si>
  <si>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</si>
  <si>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</si>
  <si>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</si>
  <si>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</si>
  <si>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</si>
  <si>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</si>
  <si>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</si>
  <si>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</si>
  <si>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</si>
  <si>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</si>
  <si>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</si>
  <si>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</si>
  <si>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</si>
  <si>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</si>
  <si>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</si>
  <si>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</si>
  <si>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</si>
  <si>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</si>
  <si>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</si>
  <si>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</si>
  <si>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</si>
  <si>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</si>
  <si>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</si>
  <si>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</si>
  <si>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</si>
  <si>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</si>
  <si>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</si>
  <si>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</si>
  <si>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</si>
  <si>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</si>
  <si>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</si>
  <si>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</si>
  <si>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</si>
  <si>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</si>
  <si>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</si>
  <si>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</si>
  <si>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</si>
  <si>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</si>
  <si>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</si>
  <si>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</si>
  <si>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</si>
  <si>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</si>
  <si>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</si>
  <si>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</si>
  <si>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</si>
  <si>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</si>
  <si>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</si>
  <si>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</si>
  <si>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</si>
  <si>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</si>
  <si>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</si>
  <si>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</si>
  <si>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</si>
  <si>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</si>
  <si>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</si>
  <si>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</si>
  <si>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</si>
  <si>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</si>
  <si>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</si>
  <si>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</si>
  <si>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</si>
  <si>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</si>
  <si>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</si>
  <si>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</si>
  <si>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</si>
  <si>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</si>
  <si>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</si>
  <si>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</si>
  <si>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</si>
  <si>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</si>
  <si>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</si>
  <si>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</si>
  <si>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</si>
  <si>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</si>
  <si>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</si>
  <si>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</si>
  <si>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</si>
  <si>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</si>
  <si>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</si>
  <si>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</si>
  <si>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</si>
  <si>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</si>
  <si>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</si>
  <si>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</si>
  <si>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</si>
  <si>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</si>
  <si>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</si>
  <si>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</si>
  <si>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</si>
  <si>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</si>
  <si>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</si>
  <si>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</si>
  <si>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</si>
  <si>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</si>
  <si>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</si>
  <si>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</si>
  <si>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</si>
  <si>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</si>
  <si>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</si>
  <si>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</si>
  <si>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</si>
  <si>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</si>
  <si>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</si>
  <si>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</si>
  <si>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</si>
  <si>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</si>
  <si>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</si>
  <si>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</si>
  <si>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</si>
  <si>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</si>
  <si>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</si>
  <si>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</si>
  <si>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</si>
  <si>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</si>
  <si>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</si>
  <si>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</si>
  <si>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</si>
  <si>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</si>
  <si>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</si>
  <si>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</si>
  <si>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</si>
  <si>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</si>
  <si>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</si>
  <si>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</si>
  <si>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</si>
  <si>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</si>
  <si>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</si>
  <si>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</si>
  <si>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</si>
  <si>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</si>
  <si>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</si>
  <si>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</si>
  <si>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</si>
  <si>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</si>
  <si>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</si>
  <si>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</si>
  <si>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</si>
  <si>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</si>
  <si>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</si>
  <si>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</si>
  <si>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</si>
  <si>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</si>
  <si>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</si>
  <si>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</si>
  <si>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</si>
  <si>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</si>
  <si>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</si>
  <si>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</si>
  <si>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</si>
  <si>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</si>
  <si>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</si>
  <si>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</si>
  <si>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</si>
  <si>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</si>
  <si>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</si>
  <si>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</si>
  <si>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</si>
  <si>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</si>
  <si>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</si>
  <si>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</si>
  <si>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</si>
  <si>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</si>
  <si>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</si>
  <si>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</si>
  <si>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</si>
  <si>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</si>
  <si>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</si>
  <si>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</si>
  <si>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</si>
  <si>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</si>
  <si>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</si>
  <si>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</si>
  <si>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</si>
  <si>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</si>
  <si>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</si>
  <si>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</si>
  <si>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</si>
  <si>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</si>
  <si>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</si>
  <si>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</si>
  <si>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</si>
  <si>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</si>
  <si>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</si>
  <si>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</si>
  <si>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</si>
  <si>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</si>
  <si>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</si>
  <si>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</si>
  <si>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</si>
  <si>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</si>
  <si>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</si>
  <si>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</si>
  <si>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</si>
  <si>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</si>
  <si>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</si>
  <si>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</si>
  <si>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</si>
  <si>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</si>
  <si>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</si>
  <si>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</si>
  <si>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</si>
  <si>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</si>
  <si>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</si>
  <si>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</si>
  <si>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</si>
  <si>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</si>
  <si>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</si>
  <si>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</si>
  <si>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</si>
  <si>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</si>
  <si>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</si>
  <si>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</si>
  <si>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</si>
  <si>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</si>
  <si>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</si>
  <si>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</si>
  <si>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</si>
  <si>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</si>
  <si>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</si>
  <si>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</si>
  <si>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</si>
  <si>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</si>
  <si>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</si>
  <si>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</si>
  <si>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</si>
  <si>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</si>
  <si>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</si>
  <si>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</si>
  <si>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</si>
  <si>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</si>
  <si>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</si>
  <si>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</si>
  <si>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</si>
  <si>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</si>
  <si>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</si>
  <si>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</si>
  <si>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</si>
  <si>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</si>
  <si>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</si>
  <si>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</si>
  <si>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</si>
  <si>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</si>
  <si>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</si>
  <si>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</si>
  <si>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</si>
  <si>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</si>
  <si>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</si>
  <si>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</si>
  <si>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</si>
  <si>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</si>
  <si>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</si>
  <si>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</si>
  <si>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</si>
  <si>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</si>
  <si>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</si>
  <si>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</si>
  <si>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</si>
  <si>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</si>
  <si>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</si>
  <si>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</si>
  <si>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</si>
  <si>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</si>
  <si>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</si>
  <si>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</si>
  <si>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</si>
  <si>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</si>
  <si>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</si>
  <si>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</si>
  <si>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</si>
  <si>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</si>
  <si>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</si>
  <si>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</si>
  <si>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</si>
  <si>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</si>
  <si>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</si>
  <si>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</si>
  <si>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</si>
  <si>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</si>
  <si>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</si>
  <si>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</si>
  <si>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</si>
  <si>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</si>
  <si>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</si>
  <si>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</si>
  <si>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</si>
  <si>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</si>
  <si>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</si>
  <si>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</si>
  <si>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</si>
  <si>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</si>
  <si>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</si>
  <si>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</si>
  <si>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</si>
  <si>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</si>
  <si>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</si>
  <si>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</si>
  <si>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</si>
  <si>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</si>
  <si>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</si>
  <si>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</si>
  <si>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</si>
  <si>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</si>
  <si>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</si>
  <si>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</si>
  <si>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</si>
  <si>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</si>
  <si>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</si>
  <si>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</si>
  <si>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</si>
  <si>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</si>
  <si>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</si>
  <si>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</si>
  <si>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</si>
  <si>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</si>
  <si>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</si>
  <si>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</si>
  <si>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</si>
  <si>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</si>
  <si>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</si>
  <si>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</si>
  <si>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</si>
  <si>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</si>
  <si>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</si>
  <si>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</si>
  <si>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</si>
  <si>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</si>
  <si>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</si>
  <si>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</si>
  <si>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</si>
  <si>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</si>
  <si>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</si>
  <si>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</si>
  <si>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</si>
  <si>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</si>
  <si>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</si>
  <si>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</si>
  <si>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</si>
  <si>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</si>
  <si>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</si>
  <si>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</si>
  <si>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</si>
  <si>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</si>
  <si>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</si>
  <si>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</si>
  <si>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</si>
  <si>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</si>
  <si>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</si>
  <si>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</si>
  <si>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</si>
  <si>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</si>
  <si>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</si>
  <si>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</si>
  <si>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</si>
  <si>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</si>
  <si>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</si>
  <si>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</si>
  <si>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</si>
  <si>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</si>
  <si>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</si>
  <si>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</si>
  <si>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</si>
  <si>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</si>
  <si>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</si>
  <si>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</si>
  <si>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</si>
  <si>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</si>
  <si>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</si>
  <si>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</si>
  <si>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</si>
  <si>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</si>
  <si>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</si>
  <si>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</si>
  <si>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</si>
  <si>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</si>
  <si>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</si>
  <si>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</si>
  <si>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</si>
  <si>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</si>
  <si>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</si>
  <si>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</si>
  <si>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</si>
  <si>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</si>
  <si>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</si>
  <si>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</si>
  <si>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</si>
  <si>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</si>
  <si>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</si>
  <si>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</si>
  <si>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</si>
  <si>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</si>
  <si>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</si>
  <si>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</si>
  <si>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</si>
  <si>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</si>
  <si>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</si>
  <si>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</si>
  <si>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</si>
  <si>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</si>
  <si>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</si>
  <si>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</si>
  <si>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</si>
  <si>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</si>
  <si>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</si>
  <si>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</si>
  <si>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</si>
  <si>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</si>
  <si>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</si>
  <si>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</si>
  <si>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</si>
  <si>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</si>
  <si>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</si>
  <si>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</si>
  <si>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</si>
  <si>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</si>
  <si>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</si>
  <si>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</si>
  <si>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</si>
  <si>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</si>
  <si>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</si>
  <si>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</si>
  <si>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</si>
  <si>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</si>
  <si>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</si>
  <si>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</si>
  <si>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</si>
  <si>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</si>
  <si>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</si>
  <si>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</si>
  <si>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</si>
  <si>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</si>
  <si>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</si>
  <si>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</si>
  <si>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</si>
  <si>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</si>
  <si>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</si>
  <si>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</si>
  <si>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</si>
  <si>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</si>
  <si>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</si>
  <si>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</si>
  <si>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</si>
  <si>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</si>
  <si>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</si>
  <si>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</si>
  <si>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</si>
  <si>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</si>
  <si>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</si>
  <si>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</si>
  <si>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</si>
  <si>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</si>
  <si>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</si>
  <si>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</si>
  <si>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</si>
  <si>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</si>
  <si>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</si>
  <si>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</si>
  <si>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</si>
  <si>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</si>
  <si>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</si>
  <si>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</si>
  <si>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</si>
  <si>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</si>
  <si>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</si>
  <si>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</si>
  <si>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</si>
  <si>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</si>
  <si>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</si>
  <si>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</si>
  <si>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</si>
  <si>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</si>
  <si>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</si>
  <si>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</si>
  <si>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</si>
  <si>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</si>
  <si>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</si>
  <si>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</si>
  <si>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</si>
  <si>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</si>
  <si>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</si>
  <si>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</si>
  <si>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</si>
  <si>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</si>
  <si>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</si>
  <si>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</si>
  <si>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</si>
  <si>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</si>
  <si>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</si>
  <si>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</si>
  <si>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</si>
  <si>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</si>
  <si>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</si>
  <si>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</si>
  <si>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</si>
  <si>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</si>
  <si>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</si>
  <si>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</si>
  <si>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</si>
  <si>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</si>
  <si>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</si>
  <si>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</si>
  <si>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</si>
  <si>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</si>
  <si>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</si>
  <si>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</si>
  <si>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</si>
  <si>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</si>
  <si>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</si>
  <si>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</si>
  <si>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</si>
  <si>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</si>
  <si>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</si>
  <si>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</si>
  <si>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</si>
  <si>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</si>
  <si>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</si>
  <si>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</si>
  <si>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</si>
  <si>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</si>
  <si>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</si>
  <si>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</si>
  <si>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</si>
  <si>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</si>
  <si>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</si>
  <si>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</si>
  <si>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</si>
  <si>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</si>
  <si>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</si>
  <si>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</si>
  <si>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</si>
  <si>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</si>
  <si>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</si>
  <si>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</si>
  <si>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</si>
  <si>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</si>
  <si>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</si>
  <si>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</si>
  <si>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</si>
  <si>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</si>
  <si>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</si>
  <si>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</si>
  <si>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</si>
  <si>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</si>
  <si>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</si>
  <si>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</si>
  <si>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</si>
  <si>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</si>
  <si>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</si>
  <si>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</si>
  <si>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</si>
  <si>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</si>
  <si>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</si>
  <si>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</si>
  <si>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</si>
  <si>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</si>
  <si>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</si>
  <si>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</si>
  <si>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</si>
  <si>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</si>
  <si>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</si>
  <si>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</si>
  <si>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</si>
  <si>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</si>
  <si>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</si>
  <si>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</si>
  <si>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</si>
  <si>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</si>
  <si>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</si>
  <si>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</si>
  <si>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</si>
  <si>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</si>
  <si>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</si>
  <si>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</si>
  <si>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</si>
  <si>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</si>
  <si>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</si>
  <si>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</si>
  <si>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</si>
  <si>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</si>
  <si>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</si>
  <si>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</si>
  <si>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</si>
  <si>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</si>
  <si>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</si>
  <si>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</si>
  <si>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</si>
  <si>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</si>
  <si>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</si>
  <si>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</si>
  <si>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</si>
  <si>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</si>
  <si>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</si>
  <si>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</si>
  <si>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</si>
  <si>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</si>
  <si>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</si>
  <si>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</si>
  <si>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</si>
  <si>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</si>
  <si>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</si>
  <si>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</si>
  <si>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</si>
  <si>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</si>
  <si>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</si>
  <si>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</si>
  <si>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</si>
  <si>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</si>
  <si>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</si>
  <si>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</si>
  <si>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</si>
  <si>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</si>
  <si>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</si>
  <si>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</si>
  <si>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</si>
  <si>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</si>
  <si>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</si>
  <si>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</si>
  <si>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</si>
  <si>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</si>
  <si>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</si>
  <si>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</si>
  <si>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</si>
  <si>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</si>
  <si>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</si>
  <si>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</si>
  <si>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</si>
  <si>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</si>
  <si>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</si>
  <si>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</si>
  <si>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</si>
  <si>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</si>
  <si>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</si>
  <si>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</si>
  <si>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</si>
  <si>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</si>
  <si>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</si>
  <si>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</si>
  <si>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</si>
  <si>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</si>
  <si>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</si>
  <si>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</si>
  <si>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</si>
  <si>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</si>
  <si>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</si>
  <si>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</si>
  <si>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</si>
  <si>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</si>
  <si>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</si>
  <si>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</si>
  <si>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</si>
  <si>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</si>
  <si>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</si>
  <si>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</si>
  <si>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</si>
  <si>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</si>
  <si>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</si>
  <si>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</si>
  <si>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</si>
  <si>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</si>
  <si>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</si>
  <si>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</si>
  <si>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</si>
  <si>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</si>
  <si>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</si>
  <si>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</si>
  <si>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</si>
  <si>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</si>
  <si>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</si>
  <si>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</si>
  <si>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</si>
  <si>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</si>
  <si>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</si>
  <si>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</si>
  <si>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</si>
  <si>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</si>
  <si>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</si>
  <si>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</si>
  <si>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</si>
  <si>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</si>
  <si>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</si>
  <si>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</si>
  <si>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</si>
  <si>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</si>
  <si>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</si>
  <si>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</si>
  <si>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</si>
  <si>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</si>
  <si>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</si>
  <si>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</si>
  <si>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</si>
  <si>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</si>
  <si>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</si>
  <si>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</si>
  <si>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</si>
  <si>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</si>
  <si>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</si>
  <si>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</si>
  <si>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</si>
  <si>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</si>
  <si>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</si>
  <si>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</si>
  <si>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</si>
  <si>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</si>
  <si>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</si>
  <si>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</si>
  <si>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</si>
  <si>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</si>
  <si>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</si>
  <si>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</si>
  <si>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</si>
  <si>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</si>
  <si>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</si>
  <si>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</si>
  <si>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</si>
  <si>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</si>
  <si>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</si>
  <si>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</si>
  <si>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</si>
  <si>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</si>
  <si>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</si>
  <si>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</si>
  <si>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</si>
  <si>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</si>
  <si>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</si>
  <si>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</si>
  <si>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</si>
  <si>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</si>
  <si>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</si>
  <si>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</si>
  <si>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</si>
  <si>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</si>
  <si>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</si>
  <si>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</si>
  <si>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</si>
  <si>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</si>
  <si>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</si>
  <si>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</si>
  <si>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</si>
  <si>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</si>
  <si>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</si>
  <si>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</si>
  <si>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</si>
  <si>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</si>
  <si>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</si>
  <si>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</si>
  <si>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</si>
  <si>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</si>
  <si>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</si>
  <si>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</si>
  <si>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</si>
  <si>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</si>
  <si>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</si>
  <si>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</si>
  <si>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</si>
  <si>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</si>
  <si>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</si>
  <si>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</si>
  <si>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</si>
  <si>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</si>
  <si>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</si>
  <si>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</si>
  <si>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</si>
  <si>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</si>
  <si>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</si>
  <si>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</si>
  <si>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</si>
  <si>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</si>
  <si>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</si>
  <si>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</si>
  <si>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</si>
  <si>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</si>
  <si>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</si>
  <si>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</si>
  <si>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</si>
  <si>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</si>
  <si>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</si>
  <si>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</si>
  <si>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</si>
  <si>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</si>
  <si>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</si>
  <si>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</si>
  <si>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</si>
  <si>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</si>
  <si>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</si>
  <si>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</si>
  <si>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</si>
  <si>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</si>
  <si>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</si>
  <si>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</si>
  <si>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</si>
  <si>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</si>
  <si>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</si>
  <si>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</si>
  <si>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</si>
  <si>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</si>
  <si>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</si>
  <si>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</si>
  <si>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</si>
  <si>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</si>
  <si>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</si>
  <si>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</si>
  <si>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</si>
  <si>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</si>
  <si>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</si>
  <si>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</si>
  <si>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</si>
  <si>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</si>
  <si>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</si>
  <si>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</si>
  <si>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</si>
  <si>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</si>
  <si>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</si>
  <si>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</si>
  <si>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</si>
  <si>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</si>
  <si>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</si>
  <si>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</si>
  <si>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</si>
  <si>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</si>
  <si>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</si>
  <si>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</si>
  <si>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</si>
  <si>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</si>
  <si>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</si>
  <si>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</si>
  <si>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</si>
  <si>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</si>
  <si>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</si>
  <si>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</si>
  <si>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</si>
  <si>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</si>
  <si>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</si>
  <si>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</si>
  <si>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</si>
  <si>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</si>
  <si>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</si>
  <si>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</si>
  <si>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</si>
  <si>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</si>
  <si>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</si>
  <si>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</si>
  <si>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</si>
  <si>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</si>
  <si>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</si>
  <si>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</si>
  <si>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</si>
  <si>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</si>
  <si>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</si>
  <si>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</si>
  <si>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</si>
  <si>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</si>
  <si>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</si>
  <si>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</si>
  <si>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</si>
  <si>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</si>
  <si>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</si>
  <si>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</si>
  <si>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</si>
  <si>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</si>
  <si>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</si>
  <si>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</si>
  <si>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</si>
  <si>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</si>
  <si>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</si>
  <si>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</si>
  <si>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</si>
  <si>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</si>
  <si>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</si>
  <si>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</si>
  <si>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</si>
  <si>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</si>
  <si>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</si>
  <si>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</si>
  <si>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</si>
  <si>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</si>
  <si>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</si>
  <si>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</si>
  <si>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</si>
  <si>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</si>
  <si>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</si>
  <si>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</si>
  <si>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</si>
  <si>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</si>
  <si>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</si>
  <si>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</si>
  <si>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</si>
  <si>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</si>
  <si>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</si>
  <si>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</si>
  <si>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</si>
  <si>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</si>
  <si>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</si>
  <si>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</si>
  <si>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</si>
  <si>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</si>
  <si>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</si>
  <si>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</si>
  <si>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</si>
  <si>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</si>
  <si>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</si>
  <si>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</si>
  <si>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</si>
  <si>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</si>
  <si>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</si>
  <si>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</si>
  <si>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</si>
  <si>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</si>
  <si>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</si>
  <si>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</si>
  <si>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</si>
  <si>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</si>
  <si>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</si>
  <si>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</si>
  <si>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</si>
  <si>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</si>
  <si>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</si>
  <si>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</si>
  <si>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</si>
  <si>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</si>
  <si>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</si>
  <si>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</si>
  <si>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</si>
  <si>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</si>
  <si>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</si>
  <si>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</si>
  <si>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</si>
  <si>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</si>
  <si>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</si>
  <si>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</si>
  <si>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</si>
  <si>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</si>
  <si>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</si>
  <si>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</si>
  <si>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</si>
  <si>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</si>
  <si>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</si>
  <si>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</si>
  <si>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</si>
  <si>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</si>
  <si>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</si>
  <si>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</si>
  <si>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</si>
  <si>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</si>
  <si>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</si>
  <si>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</si>
  <si>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</si>
  <si>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</si>
  <si>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</si>
  <si>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</si>
  <si>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</si>
  <si>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</si>
  <si>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</si>
  <si>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</si>
  <si>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</si>
  <si>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</si>
  <si>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</si>
  <si>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</si>
  <si>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</si>
  <si>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</si>
  <si>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</si>
  <si>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</si>
  <si>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</si>
  <si>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</si>
  <si>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</si>
  <si>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</si>
  <si>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</si>
  <si>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</si>
  <si>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</si>
  <si>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</si>
  <si>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</si>
  <si>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</si>
  <si>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</si>
  <si>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</si>
  <si>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</si>
  <si>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</si>
  <si>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</si>
  <si>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</si>
  <si>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</si>
  <si>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</si>
  <si>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</si>
  <si>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</si>
  <si>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</si>
  <si>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</si>
  <si>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</si>
  <si>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</si>
  <si>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</si>
  <si>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</si>
  <si>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</si>
  <si>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</si>
  <si>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</si>
  <si>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</si>
  <si>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</si>
  <si>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</si>
  <si>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</si>
  <si>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</si>
  <si>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</si>
  <si>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</si>
  <si>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</si>
  <si>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</si>
  <si>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</si>
  <si>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</si>
  <si>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</si>
  <si>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</si>
  <si>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</si>
  <si>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</si>
  <si>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</si>
  <si>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</si>
  <si>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</si>
  <si>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</si>
  <si>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</si>
  <si>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</si>
  <si>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</si>
  <si>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</si>
  <si>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</si>
  <si>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</si>
  <si>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</si>
  <si>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</si>
  <si>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</si>
  <si>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</si>
  <si>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</si>
  <si>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</si>
  <si>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</si>
  <si>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</si>
  <si>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</si>
  <si>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</si>
  <si>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</si>
  <si>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</si>
  <si>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</si>
  <si>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</si>
  <si>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</si>
  <si>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</si>
  <si>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</si>
  <si>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</si>
  <si>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</si>
  <si>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</si>
  <si>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</si>
  <si>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</si>
  <si>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</si>
  <si>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</si>
  <si>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</si>
  <si>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</si>
  <si>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</si>
  <si>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</si>
  <si>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</si>
  <si>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</si>
  <si>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</si>
  <si>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</si>
  <si>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</si>
  <si>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</si>
  <si>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</si>
  <si>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</si>
  <si>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</si>
  <si>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</si>
  <si>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</si>
  <si>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</si>
  <si>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</si>
  <si>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</si>
  <si>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</si>
  <si>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</si>
  <si>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</si>
  <si>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</si>
  <si>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</si>
  <si>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</si>
  <si>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</si>
  <si>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</si>
  <si>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</si>
  <si>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</si>
  <si>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</si>
  <si>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</si>
  <si>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</si>
  <si>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</si>
  <si>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</si>
  <si>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</si>
  <si>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</si>
  <si>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</si>
  <si>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</si>
  <si>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</si>
  <si>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</si>
  <si>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</si>
  <si>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</si>
  <si>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</si>
  <si>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</si>
  <si>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</si>
  <si>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</si>
  <si>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</si>
  <si>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</si>
  <si>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</si>
  <si>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</si>
  <si>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</si>
  <si>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</si>
  <si>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</si>
  <si>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</si>
  <si>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</si>
  <si>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</si>
  <si>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</si>
  <si>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</si>
  <si>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</si>
  <si>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</si>
  <si>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</si>
  <si>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</si>
  <si>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</si>
  <si>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</si>
  <si>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</si>
  <si>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</si>
  <si>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</si>
  <si>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</si>
  <si>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</si>
  <si>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</si>
  <si>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</si>
  <si>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</si>
  <si>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</si>
  <si>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</si>
  <si>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</si>
  <si>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</si>
  <si>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</si>
  <si>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</si>
  <si>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</si>
  <si>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</si>
  <si>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</si>
  <si>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</si>
  <si>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</si>
  <si>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</si>
  <si>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</si>
  <si>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</si>
  <si>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</si>
  <si>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</si>
  <si>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</si>
  <si>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</si>
  <si>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</si>
  <si>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</si>
  <si>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</si>
  <si>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</si>
  <si>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</si>
  <si>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</si>
  <si>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</si>
  <si>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</si>
  <si>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</si>
  <si>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</si>
  <si>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</si>
  <si>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</si>
  <si>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</si>
  <si>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</si>
  <si>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</si>
  <si>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</si>
  <si>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</si>
  <si>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</si>
  <si>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</si>
  <si>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</si>
  <si>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</si>
  <si>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</si>
  <si>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</si>
  <si>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</si>
  <si>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</si>
  <si>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</si>
  <si>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</si>
  <si>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</si>
  <si>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</si>
  <si>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</si>
  <si>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</si>
  <si>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</si>
  <si>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</si>
  <si>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</si>
  <si>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</si>
  <si>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</si>
  <si>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</si>
  <si>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</si>
  <si>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</si>
  <si>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</si>
  <si>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</si>
  <si>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</si>
  <si>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</si>
  <si>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</si>
  <si>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</si>
  <si>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</si>
  <si>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</si>
  <si>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</si>
  <si>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</si>
  <si>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</si>
  <si>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</si>
  <si>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</si>
  <si>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</si>
  <si>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</si>
  <si>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</si>
  <si>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</si>
  <si>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</si>
  <si>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</si>
  <si>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</si>
  <si>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</si>
  <si>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</si>
  <si>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</si>
  <si>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</si>
  <si>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</si>
  <si>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</si>
  <si>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</si>
  <si>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</si>
  <si>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</si>
  <si>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</si>
  <si>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</si>
  <si>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</si>
  <si>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</si>
  <si>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</si>
  <si>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</si>
  <si>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</si>
  <si>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</si>
  <si>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</si>
  <si>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</si>
  <si>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</si>
  <si>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</si>
  <si>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</si>
  <si>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</si>
  <si>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</si>
  <si>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</si>
  <si>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</si>
  <si>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</si>
  <si>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</si>
  <si>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</si>
  <si>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</si>
  <si>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</si>
  <si>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</si>
  <si>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</si>
  <si>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</si>
  <si>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</si>
  <si>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</si>
  <si>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</si>
  <si>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</si>
  <si>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</si>
  <si>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</si>
  <si>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</si>
  <si>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</si>
  <si>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</si>
  <si>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</si>
  <si>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</si>
  <si>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</si>
  <si>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</si>
  <si>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</si>
  <si>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</si>
  <si>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</si>
  <si>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</si>
  <si>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</si>
  <si>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</si>
  <si>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</si>
  <si>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</si>
  <si>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</si>
  <si>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</si>
  <si>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</si>
  <si>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</si>
  <si>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</si>
  <si>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</si>
  <si>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</si>
  <si>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</si>
  <si>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</si>
  <si>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</si>
  <si>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</si>
  <si>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</si>
  <si>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</si>
  <si>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</si>
  <si>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</si>
  <si>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</si>
  <si>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</si>
  <si>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</si>
  <si>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</si>
  <si>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</si>
  <si>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</si>
  <si>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</si>
  <si>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</si>
  <si>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</si>
  <si>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</si>
  <si>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</si>
  <si>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</si>
  <si>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</si>
  <si>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</si>
  <si>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</si>
  <si>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</si>
  <si>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</si>
  <si>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</si>
  <si>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</si>
  <si>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</si>
  <si>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</si>
  <si>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</si>
  <si>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</si>
  <si>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</si>
  <si>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</si>
  <si>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</si>
  <si>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</si>
  <si>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</si>
  <si>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</si>
  <si>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</si>
  <si>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</si>
  <si>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</si>
  <si>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</si>
  <si>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</si>
  <si>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</si>
  <si>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</si>
  <si>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</si>
  <si>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</si>
  <si>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</si>
  <si>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</si>
  <si>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</si>
  <si>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</si>
  <si>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</si>
  <si>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</si>
  <si>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</si>
  <si>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</si>
  <si>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</si>
  <si>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</si>
  <si>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</si>
  <si>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</si>
  <si>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</si>
  <si>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</si>
  <si>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</si>
  <si>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</si>
  <si>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</si>
  <si>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</si>
  <si>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</si>
  <si>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</si>
  <si>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</si>
  <si>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</si>
  <si>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</si>
  <si>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</si>
  <si>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</si>
  <si>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</si>
  <si>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</si>
  <si>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</si>
  <si>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</si>
  <si>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</si>
  <si>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</si>
  <si>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</si>
  <si>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</si>
  <si>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</si>
  <si>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</si>
  <si>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</si>
  <si>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</si>
  <si>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</si>
  <si>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</si>
  <si>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</si>
  <si>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</si>
  <si>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</si>
  <si>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</si>
  <si>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</si>
  <si>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</si>
  <si>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</si>
  <si>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</si>
  <si>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</si>
  <si>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</si>
  <si>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</si>
  <si>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</si>
  <si>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</si>
  <si>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</si>
  <si>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</si>
  <si>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</si>
  <si>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</si>
  <si>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</si>
  <si>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</si>
  <si>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</si>
  <si>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</si>
  <si>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</si>
  <si>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</si>
  <si>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</si>
  <si>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</si>
  <si>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</si>
  <si>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</si>
  <si>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</si>
  <si>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</si>
  <si>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</si>
  <si>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</si>
  <si>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</si>
  <si>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</si>
  <si>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</si>
  <si>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</si>
  <si>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</si>
  <si>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</si>
  <si>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</si>
  <si>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</si>
  <si>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</si>
  <si>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</si>
  <si>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</si>
  <si>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</si>
  <si>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</si>
  <si>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</si>
  <si>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</si>
  <si>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</si>
  <si>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</si>
  <si>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</si>
  <si>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</si>
  <si>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</si>
  <si>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</si>
  <si>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</si>
  <si>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</si>
  <si>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</si>
  <si>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</si>
  <si>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</si>
  <si>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</si>
  <si>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</si>
  <si>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</si>
  <si>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</si>
  <si>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</si>
  <si>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</si>
  <si>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</si>
  <si>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</si>
  <si>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</si>
  <si>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</si>
  <si>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</si>
  <si>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</si>
  <si>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</si>
  <si>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</si>
  <si>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</si>
  <si>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</si>
  <si>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</si>
  <si>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</si>
  <si>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</si>
  <si>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</si>
  <si>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</si>
  <si>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</si>
  <si>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</si>
  <si>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</si>
  <si>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</si>
  <si>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</si>
  <si>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</si>
  <si>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</si>
  <si>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</si>
  <si>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</si>
  <si>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</si>
  <si>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</si>
  <si>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</si>
  <si>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</si>
  <si>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</si>
  <si>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</si>
  <si>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</si>
  <si>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</si>
  <si>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</si>
  <si>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</si>
  <si>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</si>
  <si>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</si>
  <si>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</si>
  <si>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</si>
  <si>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</si>
  <si>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</si>
  <si>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</si>
  <si>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</si>
  <si>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</si>
  <si>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</si>
  <si>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</si>
  <si>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</si>
  <si>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</si>
  <si>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</si>
  <si>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</si>
  <si>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</si>
  <si>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</si>
  <si>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</si>
  <si>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</si>
  <si>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</si>
  <si>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</si>
  <si>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</si>
  <si>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</si>
  <si>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</si>
  <si>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</si>
  <si>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</si>
  <si>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</si>
  <si>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</si>
  <si>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</si>
  <si>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</si>
  <si>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</si>
  <si>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</si>
  <si>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</si>
  <si>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</si>
  <si>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</si>
  <si>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</si>
  <si>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</si>
  <si>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</si>
  <si>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</si>
  <si>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</si>
  <si>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</si>
  <si>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</si>
  <si>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</si>
  <si>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</si>
  <si>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</si>
  <si>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</si>
  <si>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</si>
  <si>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</si>
  <si>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</si>
  <si>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</si>
  <si>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</si>
  <si>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</si>
  <si>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</si>
  <si>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</si>
  <si>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</si>
  <si>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</si>
  <si>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</si>
  <si>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</si>
  <si>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</si>
  <si>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</si>
  <si>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</si>
  <si>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</si>
  <si>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</si>
  <si>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</si>
  <si>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</si>
  <si>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</si>
  <si>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</si>
  <si>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</si>
  <si>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</si>
  <si>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</si>
  <si>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</si>
  <si>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</si>
  <si>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</si>
  <si>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</si>
  <si>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</si>
  <si>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</si>
  <si>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</si>
  <si>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</si>
  <si>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</si>
  <si>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</si>
  <si>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</si>
  <si>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</si>
  <si>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</si>
  <si>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</si>
  <si>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</si>
  <si>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</si>
  <si>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</si>
  <si>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</si>
  <si>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</si>
  <si>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</si>
  <si>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</si>
  <si>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</si>
  <si>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</si>
  <si>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</si>
  <si>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</si>
  <si>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</si>
  <si>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</si>
  <si>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</si>
  <si>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</si>
  <si>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</si>
  <si>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</si>
  <si>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</si>
  <si>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</si>
  <si>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</si>
  <si>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</si>
  <si>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</si>
  <si>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</si>
  <si>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</si>
  <si>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</si>
  <si>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</si>
  <si>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</si>
  <si>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</si>
  <si>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</si>
  <si>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</si>
  <si>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</si>
  <si>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</si>
  <si>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</si>
  <si>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</si>
  <si>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</si>
  <si>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</si>
  <si>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</si>
  <si>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</si>
  <si>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</si>
  <si>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</si>
  <si>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</si>
  <si>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</si>
  <si>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</si>
  <si>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</si>
  <si>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</si>
  <si>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</si>
  <si>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</si>
  <si>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</si>
  <si>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</si>
  <si>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</si>
  <si>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</si>
  <si>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</si>
  <si>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</si>
  <si>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</si>
  <si>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</si>
  <si>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</si>
  <si>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</si>
  <si>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</si>
  <si>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</si>
  <si>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</si>
  <si>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</si>
  <si>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</si>
  <si>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</si>
  <si>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</si>
  <si>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</si>
  <si>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</si>
  <si>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</si>
  <si>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</si>
  <si>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</si>
  <si>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</si>
  <si>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</si>
  <si>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</si>
  <si>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</si>
  <si>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</si>
  <si>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</si>
  <si>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</si>
  <si>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</si>
  <si>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</si>
  <si>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</si>
  <si>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</si>
  <si>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</si>
  <si>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</si>
  <si>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</si>
  <si>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</si>
  <si>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</si>
  <si>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</si>
  <si>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</si>
  <si>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</si>
  <si>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</si>
  <si>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</si>
  <si>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</si>
  <si>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</si>
  <si>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</si>
  <si>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</si>
  <si>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</si>
  <si>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</si>
  <si>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</si>
  <si>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</si>
  <si>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</si>
  <si>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</si>
  <si>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</si>
  <si>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</si>
  <si>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</si>
  <si>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</si>
  <si>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</si>
  <si>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</si>
  <si>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</si>
  <si>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</si>
  <si>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</si>
  <si>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</si>
  <si>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</si>
  <si>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</si>
  <si>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</si>
  <si>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</si>
  <si>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</si>
  <si>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</si>
  <si>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</si>
  <si>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</si>
  <si>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</si>
  <si>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</si>
  <si>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</si>
  <si>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</si>
  <si>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</si>
  <si>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</si>
  <si>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</si>
  <si>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</si>
  <si>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</si>
  <si>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</si>
  <si>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</si>
  <si>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</si>
  <si>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</si>
  <si>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</si>
  <si>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</si>
  <si>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</si>
  <si>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</si>
  <si>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</si>
  <si>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</si>
  <si>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</si>
  <si>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</si>
  <si>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</si>
  <si>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</si>
  <si>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</si>
  <si>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</si>
  <si>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</si>
  <si>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</si>
  <si>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</si>
  <si>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</si>
  <si>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</si>
  <si>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</si>
  <si>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</si>
  <si>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</si>
  <si>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</si>
  <si>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</si>
  <si>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</si>
  <si>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</si>
  <si>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</si>
  <si>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</si>
  <si>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</si>
  <si>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</si>
  <si>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</si>
  <si>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</si>
  <si>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</si>
  <si>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</si>
  <si>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</si>
  <si>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</si>
  <si>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</si>
  <si>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</si>
  <si>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</si>
  <si>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</si>
  <si>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</si>
  <si>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</si>
  <si>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</si>
  <si>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</si>
  <si>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</si>
  <si>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</si>
  <si>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</si>
  <si>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</si>
  <si>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</si>
  <si>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</si>
  <si>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</si>
  <si>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</si>
  <si>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</si>
  <si>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</si>
  <si>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</si>
  <si>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</si>
  <si>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</si>
  <si>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</si>
  <si>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</si>
  <si>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</si>
  <si>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</si>
  <si>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</si>
  <si>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</si>
  <si>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</si>
  <si>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</si>
  <si>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</si>
  <si>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</si>
  <si>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</si>
  <si>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</si>
  <si>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</si>
  <si>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</si>
  <si>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</si>
  <si>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</si>
  <si>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</si>
  <si>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</si>
  <si>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</si>
  <si>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</si>
  <si>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</si>
  <si>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</si>
  <si>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</si>
  <si>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</si>
  <si>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</si>
  <si>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</si>
  <si>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</si>
  <si>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</si>
  <si>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</si>
  <si>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</si>
  <si>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</si>
  <si>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</si>
  <si>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</si>
  <si>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</si>
  <si>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</si>
  <si>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</si>
  <si>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</si>
  <si>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</si>
  <si>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</si>
  <si>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</si>
  <si>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</si>
  <si>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</si>
  <si>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</si>
  <si>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</si>
  <si>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</si>
  <si>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</si>
  <si>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</si>
  <si>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</si>
  <si>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</si>
  <si>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</si>
  <si>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</si>
  <si>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</si>
  <si>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</si>
  <si>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</si>
  <si>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</si>
  <si>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</si>
  <si>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</si>
  <si>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</si>
  <si>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</si>
  <si>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</si>
  <si>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</si>
  <si>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</si>
  <si>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</si>
  <si>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</si>
  <si>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</si>
  <si>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</si>
  <si>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</si>
  <si>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</si>
  <si>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</si>
  <si>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</si>
  <si>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</si>
  <si>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</si>
  <si>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</si>
  <si>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</si>
  <si>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</si>
  <si>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</si>
  <si>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</si>
  <si>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</si>
  <si>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</si>
  <si>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</si>
  <si>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</si>
  <si>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</si>
  <si>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</si>
  <si>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</si>
  <si>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</si>
  <si>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</si>
  <si>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</si>
  <si>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</si>
  <si>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</si>
  <si>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</si>
  <si>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</si>
  <si>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</si>
  <si>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</si>
  <si>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</si>
  <si>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</si>
  <si>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</si>
  <si>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</si>
  <si>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</si>
  <si>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</si>
  <si>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</si>
  <si>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</si>
  <si>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</si>
  <si>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</si>
  <si>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</si>
  <si>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</si>
  <si>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</si>
  <si>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</si>
  <si>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</si>
  <si>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</si>
  <si>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</si>
  <si>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</si>
  <si>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</si>
  <si>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</si>
  <si>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</si>
  <si>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</si>
  <si>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</si>
  <si>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</si>
  <si>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</si>
  <si>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</si>
  <si>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</si>
  <si>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</si>
  <si>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</si>
  <si>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</si>
  <si>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</si>
  <si>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</si>
  <si>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</si>
  <si>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</si>
  <si>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</si>
  <si>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</si>
  <si>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</si>
  <si>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</si>
  <si>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</si>
  <si>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</si>
  <si>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</si>
  <si>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</si>
  <si>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</si>
  <si>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</si>
  <si>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</si>
  <si>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</si>
  <si>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</si>
  <si>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</si>
  <si>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</si>
  <si>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</si>
  <si>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</si>
  <si>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</si>
  <si>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</si>
  <si>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</si>
  <si>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</si>
  <si>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</si>
  <si>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</si>
  <si>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</si>
  <si>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</si>
  <si>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</si>
  <si>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</si>
  <si>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</si>
  <si>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</si>
  <si>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</si>
  <si>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</si>
  <si>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</si>
  <si>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</si>
  <si>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</si>
  <si>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</si>
  <si>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</si>
  <si>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</si>
  <si>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</si>
  <si>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</si>
  <si>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</si>
  <si>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</si>
  <si>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</si>
  <si>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</si>
  <si>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</si>
  <si>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</si>
  <si>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</si>
  <si>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</si>
  <si>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</si>
  <si>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</si>
  <si>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</si>
  <si>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</si>
  <si>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</si>
  <si>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</si>
  <si>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</si>
  <si>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</si>
  <si>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</si>
  <si>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</si>
  <si>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</si>
  <si>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</si>
  <si>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</si>
  <si>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</si>
  <si>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</si>
  <si>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</si>
  <si>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</si>
  <si>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</si>
  <si>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</si>
  <si>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</si>
  <si>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</si>
  <si>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</si>
  <si>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</si>
  <si>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</si>
  <si>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</si>
  <si>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</si>
  <si>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</si>
  <si>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</si>
  <si>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</si>
  <si>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</si>
  <si>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</si>
  <si>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</si>
  <si>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</si>
  <si>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</si>
  <si>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</si>
  <si>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</si>
  <si>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</si>
  <si>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</si>
  <si>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</si>
  <si>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</si>
  <si>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</si>
  <si>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</si>
  <si>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</si>
  <si>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</si>
  <si>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</si>
  <si>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</si>
  <si>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</si>
  <si>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</si>
  <si>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</si>
  <si>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</si>
  <si>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</si>
  <si>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</si>
  <si>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</si>
  <si>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</si>
  <si>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</si>
  <si>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</si>
  <si>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</si>
  <si>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</si>
  <si>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</si>
  <si>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</si>
  <si>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</si>
  <si>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</si>
  <si>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</si>
  <si>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</si>
  <si>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</si>
  <si>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</si>
  <si>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</si>
  <si>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</si>
  <si>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</si>
  <si>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</si>
  <si>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</si>
  <si>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</si>
  <si>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</si>
  <si>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</si>
  <si>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</si>
  <si>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</si>
  <si>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</si>
  <si>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</si>
  <si>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</si>
  <si>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</si>
  <si>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</si>
  <si>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</si>
  <si>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</si>
  <si>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</si>
  <si>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</si>
  <si>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</si>
  <si>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</si>
  <si>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</si>
  <si>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</si>
  <si>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</si>
  <si>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</si>
  <si>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</si>
  <si>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</si>
  <si>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</si>
  <si>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</si>
  <si>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</si>
  <si>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</si>
  <si>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</si>
  <si>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</si>
  <si>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</si>
  <si>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</si>
  <si>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</si>
  <si>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</si>
  <si>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</si>
  <si>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</si>
  <si>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</si>
  <si>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</si>
  <si>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</si>
  <si>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</si>
  <si>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</si>
  <si>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</si>
  <si>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</si>
  <si>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</si>
  <si>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</si>
  <si>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</si>
  <si>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</si>
  <si>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</si>
  <si>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</si>
  <si>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</si>
  <si>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</si>
  <si>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</si>
  <si>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</si>
  <si>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</si>
  <si>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</si>
  <si>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</si>
  <si>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</si>
  <si>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</si>
  <si>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</si>
  <si>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</si>
  <si>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</si>
  <si>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</si>
  <si>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</si>
  <si>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</si>
  <si>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</si>
  <si>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</si>
  <si>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</si>
  <si>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</si>
  <si>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</si>
  <si>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</si>
  <si>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</si>
  <si>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</si>
  <si>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</si>
  <si>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</si>
  <si>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</si>
  <si>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</si>
  <si>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</si>
  <si>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</si>
  <si>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</si>
  <si>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</si>
  <si>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</si>
  <si>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</si>
  <si>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</si>
  <si>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</si>
  <si>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</si>
  <si>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</si>
  <si>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</si>
  <si>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</si>
  <si>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</si>
  <si>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</si>
  <si>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</si>
  <si>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</si>
  <si>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</si>
  <si>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</si>
  <si>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</si>
  <si>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</si>
  <si>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</si>
  <si>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</si>
  <si>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</si>
  <si>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</si>
  <si>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</si>
  <si>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</si>
  <si>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</si>
  <si>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</si>
  <si>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</si>
  <si>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</si>
  <si>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</si>
  <si>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</si>
  <si>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</si>
  <si>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</si>
  <si>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</si>
  <si>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</si>
  <si>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</si>
  <si>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</si>
  <si>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</si>
  <si>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</si>
  <si>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</si>
  <si>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</si>
  <si>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</si>
  <si>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</si>
  <si>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</si>
  <si>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</si>
  <si>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</si>
  <si>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</si>
  <si>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</si>
  <si>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</si>
  <si>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</si>
  <si>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</si>
  <si>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</si>
  <si>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</si>
  <si>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</si>
  <si>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</si>
  <si>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</si>
  <si>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</si>
  <si>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</si>
  <si>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</si>
  <si>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</si>
  <si>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</si>
  <si>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</si>
  <si>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</si>
  <si>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</si>
  <si>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</si>
  <si>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</si>
  <si>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</si>
  <si>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</si>
  <si>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</si>
  <si>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</si>
  <si>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</si>
  <si>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</si>
  <si>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</si>
  <si>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</si>
  <si>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</si>
  <si>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</si>
  <si>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</si>
  <si>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</si>
  <si>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</si>
  <si>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</si>
  <si>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</si>
  <si>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</si>
  <si>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</si>
  <si>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</si>
  <si>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</si>
  <si>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</si>
  <si>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</si>
  <si>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</si>
  <si>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</si>
  <si>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</si>
  <si>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</si>
  <si>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</si>
  <si>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</si>
  <si>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</si>
  <si>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</si>
  <si>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</si>
  <si>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</si>
  <si>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</si>
  <si>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</si>
  <si>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</si>
  <si>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</si>
  <si>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</si>
  <si>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</si>
  <si>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</si>
  <si>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</si>
  <si>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</si>
  <si>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</si>
  <si>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</si>
  <si>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</si>
  <si>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</si>
  <si>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</si>
  <si>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</si>
  <si>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</si>
  <si>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</si>
  <si>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</si>
  <si>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</si>
  <si>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</si>
  <si>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</si>
  <si>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</si>
  <si>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</si>
  <si>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</si>
  <si>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</si>
  <si>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</si>
  <si>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</si>
  <si>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</si>
  <si>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</si>
  <si>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</si>
  <si>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</si>
  <si>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</si>
  <si>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</si>
  <si>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</si>
  <si>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</si>
  <si>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</si>
  <si>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</si>
  <si>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</si>
  <si>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</si>
  <si>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</si>
  <si>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</si>
  <si>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</si>
  <si>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</si>
  <si>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</si>
  <si>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</si>
  <si>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</si>
  <si>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</si>
  <si>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</si>
  <si>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</si>
  <si>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</si>
  <si>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</si>
  <si>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</si>
  <si>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</si>
  <si>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</si>
  <si>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</si>
  <si>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</si>
  <si>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</si>
  <si>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</si>
  <si>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</si>
  <si>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</si>
  <si>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</si>
  <si>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</si>
  <si>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</si>
  <si>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</si>
  <si>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</si>
  <si>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</si>
  <si>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</si>
  <si>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</si>
  <si>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</si>
  <si>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</si>
  <si>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</si>
  <si>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</si>
  <si>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</si>
  <si>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</si>
  <si>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</si>
  <si>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</si>
  <si>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</si>
  <si>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</si>
  <si>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</si>
  <si>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</si>
  <si>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</si>
  <si>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</si>
  <si>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</si>
  <si>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</si>
  <si>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</si>
  <si>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</si>
  <si>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</si>
  <si>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</si>
  <si>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</si>
  <si>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</si>
  <si>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</si>
  <si>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</si>
  <si>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</si>
  <si>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</si>
  <si>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</si>
  <si>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</si>
  <si>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</si>
  <si>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</si>
  <si>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</si>
  <si>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</si>
  <si>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</si>
  <si>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</si>
  <si>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</si>
  <si>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</si>
  <si>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</si>
  <si>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</si>
  <si>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</si>
  <si>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</si>
  <si>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</si>
  <si>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</si>
  <si>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</si>
  <si>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</si>
  <si>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</si>
  <si>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</si>
  <si>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</si>
  <si>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</si>
  <si>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</si>
  <si>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</si>
  <si>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</si>
  <si>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</si>
  <si>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</si>
  <si>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</si>
  <si>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</si>
  <si>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</si>
  <si>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</si>
  <si>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</si>
  <si>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</si>
  <si>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</si>
  <si>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</si>
  <si>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</si>
  <si>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</si>
  <si>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</si>
  <si>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</si>
  <si>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</si>
  <si>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</si>
  <si>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</si>
  <si>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</si>
  <si>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</si>
  <si>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</si>
  <si>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</si>
  <si>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</si>
  <si>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</si>
  <si>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</si>
  <si>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</si>
  <si>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</si>
  <si>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</si>
  <si>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</si>
  <si>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</si>
  <si>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</si>
  <si>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</si>
  <si>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</si>
  <si>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</si>
  <si>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</si>
  <si>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</si>
  <si>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</si>
  <si>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</si>
  <si>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</si>
  <si>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</si>
  <si>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</si>
  <si>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</si>
  <si>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</si>
  <si>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</si>
  <si>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</si>
  <si>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</si>
  <si>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</si>
  <si>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</si>
  <si>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</si>
  <si>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</si>
  <si>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</si>
  <si>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</si>
  <si>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</si>
  <si>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</si>
  <si>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</si>
  <si>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</si>
  <si>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</si>
  <si>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</si>
  <si>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</si>
  <si>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</si>
  <si>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</si>
  <si>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</si>
  <si>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</si>
  <si>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</si>
  <si>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</si>
  <si>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</si>
  <si>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</si>
  <si>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</si>
  <si>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</si>
  <si>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</si>
  <si>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</si>
  <si>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</si>
  <si>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</si>
  <si>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</si>
  <si>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</si>
  <si>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</si>
  <si>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</si>
  <si>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</si>
  <si>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</si>
  <si>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</si>
  <si>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</si>
  <si>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</si>
  <si>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</si>
  <si>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</si>
  <si>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</si>
  <si>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</si>
  <si>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</si>
  <si>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</si>
  <si>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</si>
  <si>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</si>
  <si>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</si>
  <si>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</si>
  <si>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</si>
  <si>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</si>
  <si>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</si>
  <si>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</si>
  <si>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</si>
  <si>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</si>
  <si>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</si>
  <si>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</si>
  <si>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</si>
  <si>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</si>
  <si>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</si>
  <si>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</si>
  <si>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</si>
  <si>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</si>
  <si>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</si>
  <si>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</si>
  <si>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</si>
  <si>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</si>
  <si>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</si>
  <si>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</si>
  <si>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</si>
  <si>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</si>
  <si>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</si>
  <si>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</si>
  <si>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</si>
  <si>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</si>
  <si>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</si>
  <si>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</si>
  <si>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</si>
  <si>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</si>
  <si>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</si>
  <si>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</si>
  <si>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</si>
  <si>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</si>
  <si>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</si>
  <si>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</si>
  <si>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</si>
  <si>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</si>
  <si>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</si>
  <si>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</si>
  <si>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</si>
  <si>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</si>
  <si>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</si>
  <si>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</si>
  <si>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</si>
  <si>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</si>
  <si>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</si>
  <si>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</si>
  <si>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</si>
  <si>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</si>
  <si>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</si>
  <si>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</si>
  <si>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</si>
  <si>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</si>
  <si>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</si>
  <si>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</si>
  <si>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</si>
  <si>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</si>
  <si>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</si>
  <si>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</si>
  <si>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</si>
  <si>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</si>
  <si>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</si>
  <si>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</si>
  <si>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</si>
  <si>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</si>
  <si>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</si>
  <si>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</si>
  <si>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</si>
  <si>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</si>
  <si>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</si>
  <si>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</si>
  <si>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</si>
  <si>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</si>
  <si>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</si>
  <si>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</si>
  <si>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</si>
  <si>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</si>
  <si>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</si>
  <si>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</si>
  <si>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</si>
  <si>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</si>
  <si>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</si>
  <si>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</si>
  <si>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</si>
  <si>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</si>
  <si>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</si>
  <si>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</si>
  <si>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</si>
  <si>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</si>
  <si>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</si>
  <si>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</si>
  <si>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</si>
  <si>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</si>
  <si>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</si>
  <si>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</si>
  <si>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</si>
  <si>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</si>
  <si>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</si>
  <si>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</si>
  <si>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</si>
  <si>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</si>
  <si>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</si>
  <si>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</si>
  <si>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</si>
  <si>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</si>
  <si>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</si>
  <si>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</si>
  <si>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</si>
  <si>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</si>
  <si>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</si>
  <si>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</si>
  <si>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</si>
  <si>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</si>
  <si>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</si>
  <si>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</si>
  <si>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</si>
  <si>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</si>
  <si>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</si>
  <si>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</si>
  <si>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</si>
  <si>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</si>
  <si>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</si>
  <si>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</si>
  <si>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</si>
  <si>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</si>
  <si>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</si>
  <si>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</si>
  <si>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</si>
  <si>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</si>
  <si>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</si>
  <si>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</si>
  <si>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</si>
  <si>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</si>
  <si>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</si>
  <si>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</si>
  <si>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</si>
  <si>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</si>
  <si>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</si>
  <si>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</si>
  <si>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</si>
  <si>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</si>
  <si>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</si>
  <si>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</si>
  <si>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</si>
  <si>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</si>
  <si>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</si>
  <si>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</si>
  <si>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</si>
  <si>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</si>
  <si>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</si>
  <si>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</si>
  <si>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</si>
  <si>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</si>
  <si>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</si>
  <si>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</si>
  <si>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</si>
  <si>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</si>
  <si>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</si>
  <si>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</si>
  <si>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</si>
  <si>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</si>
  <si>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</si>
  <si>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</si>
  <si>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</si>
  <si>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</si>
  <si>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</si>
  <si>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</si>
  <si>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</si>
  <si>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</si>
  <si>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</si>
  <si>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</si>
  <si>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</si>
  <si>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</si>
  <si>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</si>
  <si>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</si>
  <si>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</si>
  <si>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</si>
  <si>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</si>
  <si>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</si>
  <si>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</si>
  <si>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</si>
  <si>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</si>
  <si>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</si>
  <si>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</si>
  <si>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</si>
  <si>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</si>
  <si>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</si>
  <si>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</si>
  <si>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</si>
  <si>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</si>
  <si>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</si>
  <si>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</si>
  <si>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</si>
  <si>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</si>
  <si>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</si>
  <si>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</si>
  <si>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</si>
  <si>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</si>
  <si>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</si>
  <si>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</si>
  <si>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</si>
  <si>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</si>
  <si>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</si>
  <si>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</si>
  <si>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</si>
  <si>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</si>
  <si>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</si>
  <si>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</si>
  <si>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</si>
  <si>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</si>
  <si>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</si>
  <si>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</si>
  <si>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</si>
  <si>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</si>
  <si>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</si>
  <si>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</si>
  <si>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</si>
  <si>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</si>
  <si>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</si>
  <si>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</si>
  <si>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</si>
  <si>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</si>
  <si>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</si>
  <si>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</si>
  <si>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</si>
  <si>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</si>
  <si>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</si>
  <si>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</si>
  <si>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</si>
  <si>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</si>
  <si>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</si>
  <si>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</si>
  <si>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</si>
  <si>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</si>
  <si>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</si>
  <si>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</si>
  <si>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</si>
  <si>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</si>
  <si>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</si>
  <si>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</si>
  <si>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</si>
  <si>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</si>
  <si>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</si>
  <si>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</si>
  <si>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</si>
  <si>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</si>
  <si>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</si>
  <si>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</si>
  <si>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</si>
  <si>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</si>
  <si>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</si>
  <si>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</si>
  <si>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</si>
  <si>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</si>
  <si>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</si>
  <si>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</si>
  <si>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</si>
  <si>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</si>
  <si>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</si>
  <si>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</si>
  <si>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</si>
  <si>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</si>
  <si>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</si>
  <si>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</si>
  <si>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</si>
  <si>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</si>
  <si>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</si>
  <si>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</si>
  <si>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</si>
  <si>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</si>
  <si>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</si>
  <si>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</si>
  <si>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</si>
  <si>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</si>
  <si>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</si>
  <si>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</si>
  <si>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</si>
  <si>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</si>
  <si>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</si>
  <si>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</si>
  <si>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</si>
  <si>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</si>
  <si>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</si>
  <si>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</si>
  <si>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</si>
  <si>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</si>
  <si>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</si>
  <si>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</si>
  <si>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</si>
  <si>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</si>
  <si>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</si>
  <si>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</si>
  <si>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</si>
  <si>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</si>
  <si>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</si>
  <si>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</si>
  <si>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</si>
  <si>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</si>
  <si>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</si>
  <si>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</si>
  <si>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</si>
  <si>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</si>
  <si>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</si>
  <si>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</si>
  <si>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</si>
  <si>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</si>
  <si>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</si>
  <si>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</si>
  <si>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</si>
  <si>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</si>
  <si>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</si>
  <si>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</si>
  <si>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</si>
  <si>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</si>
  <si>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</si>
  <si>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</si>
  <si>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</si>
  <si>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</si>
  <si>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</si>
  <si>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</si>
  <si>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</si>
  <si>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</si>
  <si>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</si>
  <si>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</si>
  <si>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</si>
  <si>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</si>
  <si>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</si>
  <si>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</si>
  <si>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</si>
  <si>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</si>
  <si>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</si>
  <si>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</si>
  <si>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</si>
  <si>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</si>
  <si>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</si>
  <si>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</si>
  <si>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</si>
  <si>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</si>
  <si>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</si>
  <si>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</si>
  <si>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</si>
  <si>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</si>
  <si>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</si>
  <si>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</si>
  <si>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</si>
  <si>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</si>
  <si>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</si>
  <si>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</si>
  <si>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</si>
  <si>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</si>
  <si>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</si>
  <si>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</si>
  <si>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</si>
  <si>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</si>
  <si>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</si>
  <si>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</si>
  <si>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</si>
  <si>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</si>
  <si>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</si>
  <si>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</si>
  <si>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</si>
  <si>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</si>
  <si>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</si>
  <si>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</si>
  <si>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</si>
  <si>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</si>
  <si>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</si>
  <si>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</si>
  <si>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</si>
  <si>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</si>
  <si>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</si>
  <si>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</si>
  <si>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</si>
  <si>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</si>
  <si>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</si>
  <si>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</si>
  <si>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</si>
  <si>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</si>
  <si>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</si>
  <si>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</si>
  <si>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</si>
  <si>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</si>
  <si>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</si>
  <si>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</si>
  <si>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</si>
  <si>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</si>
  <si>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</si>
  <si>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</si>
  <si>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</si>
  <si>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</si>
  <si>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</si>
  <si>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</si>
  <si>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</si>
  <si>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</si>
  <si>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</si>
  <si>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</si>
  <si>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</si>
  <si>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</si>
  <si>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</si>
  <si>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</si>
  <si>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</si>
  <si>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</si>
  <si>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</si>
  <si>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</si>
  <si>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</si>
  <si>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</si>
  <si>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</si>
  <si>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</si>
  <si>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</si>
  <si>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</si>
  <si>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</si>
  <si>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</si>
  <si>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</si>
  <si>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</si>
  <si>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</si>
  <si>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</si>
  <si>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</si>
  <si>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</si>
  <si>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</si>
  <si>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</si>
  <si>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</si>
  <si>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</si>
  <si>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</si>
  <si>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</si>
  <si>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</si>
  <si>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</si>
  <si>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</si>
  <si>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</si>
  <si>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</si>
  <si>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</si>
  <si>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</si>
  <si>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</si>
  <si>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</si>
  <si>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</si>
  <si>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</si>
  <si>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</si>
  <si>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</si>
  <si>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</si>
  <si>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</si>
  <si>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</si>
  <si>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</si>
  <si>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</si>
  <si>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</si>
  <si>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</si>
  <si>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</si>
  <si>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</si>
  <si>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</si>
  <si>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</si>
  <si>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</si>
  <si>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</si>
  <si>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</si>
  <si>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</si>
  <si>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</si>
  <si>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</si>
  <si>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</si>
  <si>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</si>
  <si>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</si>
  <si>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</si>
  <si>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</si>
  <si>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</si>
  <si>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</si>
  <si>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</si>
  <si>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</si>
  <si>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</si>
  <si>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</si>
  <si>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</si>
  <si>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</si>
  <si>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</si>
  <si>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</si>
  <si>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</si>
  <si>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</si>
  <si>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</si>
  <si>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</si>
  <si>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</si>
  <si>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</si>
  <si>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</si>
  <si>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</si>
  <si>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</si>
  <si>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</si>
  <si>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</si>
  <si>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</si>
  <si>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</si>
  <si>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</si>
  <si>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</si>
  <si>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</si>
  <si>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</si>
  <si>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</si>
  <si>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</si>
  <si>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</si>
  <si>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</si>
  <si>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</si>
  <si>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</si>
  <si>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</si>
  <si>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</si>
  <si>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</si>
  <si>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</si>
  <si>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</si>
  <si>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</si>
  <si>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</si>
  <si>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</si>
  <si>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</si>
  <si>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</si>
  <si>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</si>
  <si>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</si>
  <si>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</si>
  <si>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</si>
  <si>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</si>
  <si>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</si>
  <si>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</si>
  <si>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</si>
  <si>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</si>
  <si>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</si>
  <si>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</si>
  <si>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</si>
  <si>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</si>
  <si>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</si>
  <si>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</si>
  <si>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</si>
  <si>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</si>
  <si>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</si>
  <si>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</si>
  <si>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</si>
  <si>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</si>
  <si>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</si>
  <si>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</si>
  <si>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</si>
  <si>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</si>
  <si>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</si>
  <si>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</si>
  <si>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</si>
  <si>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</si>
  <si>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</si>
  <si>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</si>
  <si>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</si>
  <si>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</si>
  <si>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</si>
  <si>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</si>
  <si>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</si>
  <si>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</si>
  <si>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</si>
  <si>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</si>
  <si>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</si>
  <si>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</si>
  <si>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</si>
  <si>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</si>
  <si>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</si>
  <si>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</si>
  <si>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</si>
  <si>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</si>
  <si>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</si>
  <si>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</si>
  <si>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</si>
  <si>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</si>
  <si>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</si>
  <si>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</si>
  <si>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</si>
  <si>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</si>
  <si>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</si>
  <si>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</si>
  <si>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</si>
  <si>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</si>
  <si>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</si>
  <si>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</si>
  <si>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</si>
  <si>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</si>
  <si>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</si>
  <si>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</si>
  <si>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</si>
  <si>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</si>
  <si>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</si>
  <si>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</si>
  <si>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</si>
  <si>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</si>
  <si>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</si>
  <si>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</si>
  <si>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</si>
  <si>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</si>
  <si>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</si>
  <si>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</si>
  <si>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</si>
  <si>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</si>
  <si>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</si>
  <si>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</si>
  <si>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</si>
  <si>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</si>
  <si>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</si>
  <si>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</si>
  <si>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</si>
  <si>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</si>
  <si>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</si>
  <si>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</si>
  <si>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</si>
  <si>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</si>
  <si>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</si>
  <si>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</si>
  <si>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</si>
  <si>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</si>
  <si>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</si>
  <si>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</si>
  <si>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</si>
  <si>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</si>
  <si>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</si>
  <si>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</si>
  <si>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</si>
  <si>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</si>
  <si>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</si>
  <si>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</si>
  <si>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</si>
  <si>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</si>
  <si>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</si>
  <si>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</si>
  <si>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</si>
  <si>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</si>
  <si>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</si>
  <si>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</si>
  <si>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</si>
  <si>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</si>
  <si>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</si>
  <si>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</si>
  <si>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</si>
  <si>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</si>
  <si>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</si>
  <si>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</si>
  <si>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</si>
  <si>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</si>
  <si>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</si>
  <si>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</si>
  <si>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</si>
  <si>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</si>
  <si>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</si>
  <si>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</si>
  <si>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</si>
  <si>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</si>
  <si>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</si>
  <si>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</si>
  <si>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</si>
  <si>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</si>
  <si>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</si>
  <si>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</si>
  <si>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</si>
  <si>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</si>
  <si>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</si>
  <si>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</si>
  <si>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</si>
  <si>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</si>
  <si>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</si>
  <si>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</si>
  <si>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</si>
  <si>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</si>
  <si>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</si>
  <si>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</si>
  <si>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</si>
  <si>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</si>
  <si>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</si>
  <si>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</si>
  <si>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</si>
  <si>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</si>
  <si>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</si>
  <si>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</si>
  <si>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</si>
  <si>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</si>
  <si>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</si>
  <si>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</si>
  <si>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</si>
  <si>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</si>
  <si>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</si>
  <si>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</si>
  <si>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</si>
  <si>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</si>
  <si>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</si>
  <si>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</si>
  <si>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</si>
  <si>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</si>
  <si>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</si>
  <si>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</si>
  <si>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</si>
  <si>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</si>
  <si>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</si>
  <si>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</si>
  <si>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</si>
  <si>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</si>
  <si>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</si>
  <si>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</si>
  <si>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</si>
  <si>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</si>
  <si>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</si>
  <si>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</si>
  <si>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</si>
  <si>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</si>
  <si>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</si>
  <si>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</si>
  <si>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</si>
  <si>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</si>
  <si>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</si>
  <si>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</si>
  <si>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</si>
  <si>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</si>
  <si>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</si>
  <si>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</si>
  <si>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</si>
  <si>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</si>
  <si>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</si>
  <si>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</si>
  <si>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</si>
  <si>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</si>
  <si>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</si>
  <si>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</si>
  <si>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</si>
  <si>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</si>
  <si>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</si>
  <si>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</si>
  <si>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</si>
  <si>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</si>
  <si>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</si>
  <si>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</si>
  <si>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</si>
  <si>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</si>
  <si>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</si>
  <si>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</si>
  <si>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</si>
  <si>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</si>
  <si>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</si>
  <si>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</si>
  <si>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</si>
  <si>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</si>
  <si>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</si>
  <si>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</si>
  <si>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</si>
  <si>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</si>
  <si>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</si>
  <si>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</si>
  <si>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</si>
  <si>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</si>
  <si>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</si>
  <si>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</si>
  <si>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</si>
  <si>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</si>
  <si>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</si>
  <si>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</si>
  <si>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</si>
  <si>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</si>
  <si>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</si>
  <si>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</si>
  <si>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</si>
  <si>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</si>
  <si>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</si>
  <si>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</si>
  <si>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</si>
  <si>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</si>
  <si>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</si>
  <si>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</si>
  <si>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</si>
  <si>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</si>
  <si>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</si>
  <si>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</si>
  <si>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</si>
  <si>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</si>
  <si>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</si>
  <si>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</si>
  <si>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</si>
  <si>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</si>
  <si>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</si>
  <si>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</si>
  <si>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</si>
  <si>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</si>
  <si>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</si>
  <si>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</si>
  <si>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</si>
  <si>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</si>
  <si>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</si>
  <si>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</si>
  <si>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</si>
  <si>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</si>
  <si>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</si>
  <si>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</si>
  <si>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</si>
  <si>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</si>
  <si>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</si>
  <si>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</si>
  <si>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</si>
  <si>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</si>
  <si>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</si>
  <si>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</si>
  <si>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</si>
  <si>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</si>
  <si>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</si>
  <si>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</si>
  <si>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</si>
  <si>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</si>
  <si>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</si>
  <si>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</si>
  <si>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</si>
  <si>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</si>
  <si>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</si>
  <si>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</si>
  <si>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</si>
  <si>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</si>
  <si>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</si>
  <si>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</si>
  <si>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</si>
  <si>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</si>
  <si>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</si>
  <si>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</si>
  <si>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</si>
  <si>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</si>
  <si>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</si>
  <si>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</si>
  <si>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</si>
  <si>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</si>
  <si>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</si>
  <si>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</si>
  <si>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</si>
  <si>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</si>
  <si>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</si>
  <si>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</si>
  <si>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</si>
  <si>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</si>
  <si>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</si>
  <si>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</si>
  <si>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</si>
  <si>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</si>
  <si>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</si>
  <si>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</si>
  <si>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</si>
  <si>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</si>
  <si>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</si>
  <si>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</si>
  <si>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</si>
  <si>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</si>
  <si>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</si>
  <si>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</si>
  <si>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</si>
  <si>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</si>
  <si>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</si>
  <si>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</si>
  <si>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</si>
  <si>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</si>
  <si>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</si>
  <si>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</si>
  <si>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</si>
  <si>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</si>
  <si>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</si>
  <si>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</si>
  <si>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</si>
  <si>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</si>
  <si>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</si>
  <si>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</si>
  <si>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</si>
  <si>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</si>
  <si>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</si>
  <si>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</si>
  <si>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</si>
  <si>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</si>
  <si>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</si>
  <si>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</si>
  <si>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</si>
  <si>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</si>
  <si>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</si>
  <si>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</si>
  <si>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</si>
  <si>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</si>
  <si>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</si>
  <si>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</si>
  <si>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</si>
  <si>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</si>
  <si>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</si>
  <si>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</si>
  <si>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</si>
  <si>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</si>
  <si>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</si>
  <si>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</si>
  <si>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</si>
  <si>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</si>
  <si>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</si>
  <si>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</si>
  <si>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</si>
  <si>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</si>
  <si>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</si>
  <si>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</si>
  <si>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</si>
  <si>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</si>
  <si>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</si>
  <si>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</si>
  <si>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</si>
  <si>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</si>
  <si>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</si>
  <si>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</si>
  <si>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</si>
  <si>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</si>
  <si>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</si>
  <si>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</si>
  <si>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</si>
  <si>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</si>
  <si>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</si>
  <si>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</si>
  <si>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</si>
  <si>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</si>
  <si>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</si>
  <si>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</si>
  <si>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</si>
  <si>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</si>
  <si>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</si>
  <si>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</si>
  <si>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</si>
  <si>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</si>
  <si>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</si>
  <si>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</si>
  <si>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</si>
  <si>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</si>
  <si>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</si>
  <si>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</si>
  <si>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</si>
  <si>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</si>
  <si>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</si>
  <si>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</si>
  <si>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</si>
  <si>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</si>
  <si>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</si>
  <si>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</si>
  <si>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</si>
  <si>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</si>
  <si>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</si>
  <si>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</si>
  <si>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</si>
  <si>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</si>
  <si>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</si>
  <si>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</si>
  <si>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</si>
  <si>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</si>
  <si>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</si>
  <si>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</si>
  <si>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</si>
  <si>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</si>
  <si>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</si>
  <si>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</si>
  <si>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</si>
  <si>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</si>
  <si>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</si>
  <si>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</si>
  <si>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</si>
  <si>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</si>
  <si>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</si>
  <si>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</si>
  <si>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</si>
  <si>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</si>
  <si>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</si>
  <si>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</si>
  <si>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</si>
  <si>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</si>
  <si>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</si>
  <si>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</si>
  <si>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</si>
  <si>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</si>
  <si>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</si>
  <si>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</si>
  <si>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</si>
  <si>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</si>
  <si>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</si>
  <si>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</si>
  <si>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</si>
  <si>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</si>
  <si>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</si>
  <si>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</si>
  <si>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</si>
  <si>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</si>
  <si>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</si>
  <si>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</si>
  <si>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</si>
  <si>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</si>
  <si>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</si>
  <si>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</si>
  <si>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</si>
  <si>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</si>
  <si>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</si>
  <si>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</si>
  <si>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</si>
  <si>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</si>
  <si>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</si>
  <si>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</si>
  <si>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</si>
  <si>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</si>
  <si>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</si>
  <si>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</si>
  <si>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</si>
  <si>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</si>
  <si>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</si>
  <si>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</si>
  <si>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</si>
  <si>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</si>
  <si>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</si>
  <si>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</si>
  <si>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</si>
  <si>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</si>
  <si>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</si>
  <si>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</si>
  <si>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</si>
  <si>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</si>
  <si>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</si>
  <si>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</si>
  <si>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</si>
  <si>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</si>
  <si>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</si>
  <si>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</si>
  <si>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</si>
  <si>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</si>
  <si>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</si>
  <si>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</si>
  <si>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</si>
  <si>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</si>
  <si>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</si>
  <si>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</si>
  <si>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</si>
  <si>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</si>
  <si>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</si>
  <si>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</si>
  <si>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</si>
  <si>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</si>
  <si>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</si>
  <si>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</si>
  <si>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</si>
  <si>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</si>
  <si>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</si>
  <si>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</si>
  <si>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</si>
  <si>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</si>
  <si>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</si>
  <si>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</si>
  <si>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</si>
  <si>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</si>
  <si>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</si>
  <si>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</si>
  <si>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</si>
  <si>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</si>
  <si>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</si>
  <si>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</si>
  <si>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</si>
  <si>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</si>
  <si>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</si>
  <si>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</si>
  <si>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</si>
  <si>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</si>
  <si>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</si>
  <si>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</si>
  <si>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</si>
  <si>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</si>
  <si>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</si>
  <si>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</si>
  <si>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</si>
  <si>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</si>
  <si>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</si>
  <si>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</si>
  <si>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</si>
  <si>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</si>
  <si>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</si>
  <si>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</si>
  <si>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</si>
  <si>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</si>
  <si>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</si>
  <si>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</si>
  <si>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</si>
  <si>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</si>
  <si>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</si>
  <si>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</si>
  <si>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</si>
  <si>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</si>
  <si>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</si>
  <si>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</si>
  <si>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</si>
  <si>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</si>
  <si>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</si>
  <si>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</si>
  <si>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</si>
  <si>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</si>
  <si>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</si>
  <si>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</si>
  <si>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</si>
  <si>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</si>
  <si>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</si>
  <si>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</si>
  <si>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</si>
  <si>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</si>
  <si>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</si>
  <si>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</si>
  <si>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</si>
  <si>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</si>
  <si>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</si>
  <si>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</si>
  <si>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</si>
  <si>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</si>
  <si>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</si>
  <si>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</si>
  <si>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</si>
  <si>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</si>
  <si>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</si>
  <si>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</si>
  <si>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</si>
  <si>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</si>
  <si>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</si>
  <si>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</si>
  <si>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</si>
  <si>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</si>
  <si>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</si>
  <si>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</si>
  <si>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</si>
  <si>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</si>
  <si>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</si>
  <si>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</si>
  <si>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</si>
  <si>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</si>
  <si>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</si>
  <si>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</si>
  <si>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</si>
  <si>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</si>
  <si>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</si>
  <si>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</si>
  <si>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</si>
  <si>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</si>
  <si>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</si>
  <si>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</si>
  <si>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</si>
  <si>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</si>
  <si>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</si>
  <si>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</si>
  <si>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</si>
  <si>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</si>
  <si>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</si>
  <si>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</si>
  <si>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</si>
  <si>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</si>
  <si>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</si>
  <si>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</si>
  <si>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</si>
  <si>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</si>
  <si>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</si>
  <si>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</si>
  <si>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</si>
  <si>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</si>
  <si>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</si>
  <si>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</si>
  <si>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</si>
  <si>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</si>
  <si>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</si>
  <si>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</si>
  <si>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</si>
  <si>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</si>
  <si>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</si>
  <si>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</si>
  <si>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</si>
  <si>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</si>
  <si>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</si>
  <si>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</si>
  <si>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</si>
  <si>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</si>
  <si>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</si>
  <si>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</si>
  <si>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</si>
  <si>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</si>
  <si>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</si>
  <si>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</si>
  <si>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</si>
  <si>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</si>
  <si>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</si>
  <si>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</si>
  <si>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</si>
  <si>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</si>
  <si>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</si>
  <si>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</si>
  <si>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</si>
  <si>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</si>
  <si>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</si>
  <si>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</si>
  <si>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</si>
  <si>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</si>
  <si>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</si>
  <si>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</si>
  <si>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</si>
  <si>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</si>
  <si>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</si>
  <si>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</si>
  <si>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</si>
  <si>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</si>
  <si>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</si>
  <si>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</si>
  <si>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</si>
  <si>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</si>
  <si>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</si>
  <si>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</si>
  <si>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</si>
  <si>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</si>
  <si>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</si>
  <si>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</si>
  <si>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</si>
  <si>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</si>
  <si>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</si>
  <si>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</si>
  <si>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</si>
  <si>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</si>
  <si>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</si>
  <si>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</si>
  <si>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</si>
  <si>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</si>
  <si>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</si>
  <si>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</si>
  <si>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</si>
  <si>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</si>
  <si>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</si>
  <si>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</si>
  <si>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</si>
  <si>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</si>
  <si>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</si>
  <si>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</si>
  <si>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</si>
  <si>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</si>
  <si>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</si>
  <si>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</si>
  <si>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</si>
  <si>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</si>
  <si>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</si>
  <si>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</si>
  <si>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</si>
  <si>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</si>
  <si>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</si>
  <si>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</si>
  <si>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</si>
  <si>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</si>
  <si>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</si>
  <si>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</si>
  <si>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</si>
  <si>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</si>
  <si>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</si>
  <si>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</si>
  <si>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</si>
  <si>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</si>
  <si>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</si>
  <si>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</si>
  <si>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</si>
  <si>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</si>
  <si>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</si>
  <si>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</si>
  <si>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</si>
  <si>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</si>
  <si>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</si>
  <si>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</si>
  <si>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</si>
  <si>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</si>
  <si>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</si>
  <si>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</si>
  <si>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</si>
  <si>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</si>
  <si>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</si>
  <si>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</si>
  <si>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</si>
  <si>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</si>
  <si>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</si>
  <si>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</si>
  <si>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</si>
  <si>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</si>
  <si>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</si>
  <si>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</si>
  <si>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</si>
  <si>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</si>
  <si>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</si>
  <si>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</si>
  <si>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</si>
  <si>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</si>
  <si>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</si>
  <si>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</si>
  <si>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</si>
  <si>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</si>
  <si>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</si>
  <si>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</si>
  <si>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</si>
  <si>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</si>
  <si>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</si>
  <si>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</si>
  <si>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</si>
  <si>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</si>
  <si>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</si>
  <si>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</si>
  <si>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</si>
  <si>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</si>
  <si>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</si>
  <si>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</si>
  <si>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</si>
  <si>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</si>
  <si>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</si>
  <si>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</si>
  <si>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</si>
  <si>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</si>
  <si>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</si>
  <si>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</si>
  <si>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</si>
  <si>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</si>
  <si>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</si>
  <si>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</si>
  <si>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</si>
  <si>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</si>
  <si>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</si>
  <si>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</si>
  <si>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</si>
  <si>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</si>
  <si>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</si>
  <si>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</si>
  <si>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</si>
  <si>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</si>
  <si>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</si>
  <si>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</si>
  <si>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</si>
  <si>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</si>
  <si>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</si>
  <si>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</si>
  <si>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</si>
  <si>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</si>
  <si>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</si>
  <si>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</si>
  <si>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</si>
  <si>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</si>
  <si>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</si>
  <si>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</si>
  <si>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</si>
  <si>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</si>
  <si>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</si>
  <si>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</si>
  <si>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</si>
  <si>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</si>
  <si>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</si>
  <si>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</si>
  <si>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</si>
  <si>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</si>
  <si>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</si>
  <si>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</si>
  <si>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</si>
  <si>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</si>
  <si>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</si>
  <si>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</si>
  <si>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</si>
  <si>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</si>
  <si>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</si>
  <si>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</si>
  <si>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</si>
  <si>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</si>
  <si>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</si>
  <si>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</si>
  <si>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</si>
  <si>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</si>
  <si>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</si>
  <si>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</si>
  <si>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</si>
  <si>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</si>
  <si>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</si>
  <si>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</si>
  <si>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</si>
  <si>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</si>
  <si>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</si>
  <si>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</si>
  <si>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</si>
  <si>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</si>
  <si>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</si>
  <si>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</si>
  <si>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</si>
  <si>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</si>
  <si>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</si>
  <si>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</si>
  <si>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</si>
  <si>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</si>
  <si>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</si>
  <si>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</si>
  <si>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</si>
  <si>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</si>
  <si>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</si>
  <si>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</si>
  <si>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</si>
  <si>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</si>
  <si>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</si>
  <si>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</si>
  <si>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</si>
  <si>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</si>
  <si>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</si>
  <si>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</si>
  <si>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</si>
  <si>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</si>
  <si>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</si>
  <si>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</si>
  <si>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</si>
  <si>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</si>
  <si>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</si>
  <si>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</si>
  <si>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</si>
  <si>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</si>
  <si>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</si>
  <si>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</si>
  <si>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</si>
  <si>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</si>
  <si>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</si>
  <si>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</si>
  <si>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</si>
  <si>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</si>
  <si>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</si>
  <si>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</si>
  <si>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</si>
  <si>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</si>
  <si>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</si>
  <si>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</si>
  <si>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</si>
  <si>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</si>
  <si>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</si>
  <si>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</si>
  <si>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</si>
  <si>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</si>
  <si>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</si>
  <si>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</si>
  <si>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</si>
  <si>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</si>
  <si>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</si>
  <si>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</si>
  <si>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</si>
  <si>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</si>
  <si>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</si>
  <si>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</si>
  <si>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</si>
  <si>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</si>
  <si>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</si>
  <si>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</si>
  <si>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</si>
  <si>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</si>
  <si>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</si>
  <si>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</si>
  <si>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</si>
  <si>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</si>
  <si>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</si>
  <si>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</si>
  <si>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</si>
  <si>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</si>
  <si>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</si>
  <si>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</si>
  <si>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</si>
  <si>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</si>
  <si>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</si>
  <si>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</si>
  <si>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</si>
  <si>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</si>
  <si>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</si>
  <si>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</si>
  <si>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</si>
  <si>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</si>
  <si>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</si>
  <si>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</si>
  <si>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</si>
  <si>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</si>
  <si>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</si>
  <si>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</si>
  <si>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</si>
  <si>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</si>
  <si>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</si>
  <si>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</si>
  <si>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</si>
  <si>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</si>
  <si>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</si>
  <si>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</si>
  <si>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</si>
  <si>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</si>
  <si>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</si>
  <si>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</si>
  <si>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</si>
  <si>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</si>
  <si>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</si>
  <si>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</si>
  <si>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</si>
  <si>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</si>
  <si>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</si>
  <si>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</si>
  <si>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</si>
  <si>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</si>
  <si>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</si>
  <si>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</si>
  <si>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</si>
  <si>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</si>
  <si>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</si>
  <si>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</si>
  <si>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</si>
  <si>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</si>
  <si>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</si>
  <si>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</si>
  <si>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</si>
  <si>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</si>
  <si>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</si>
  <si>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</si>
  <si>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</si>
  <si>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</si>
  <si>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</si>
  <si>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</si>
  <si>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</si>
  <si>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</si>
  <si>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</si>
  <si>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</si>
  <si>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</si>
  <si>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</si>
  <si>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</si>
  <si>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</si>
  <si>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</si>
  <si>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</si>
  <si>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</si>
  <si>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</si>
  <si>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</si>
  <si>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</si>
  <si>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</si>
  <si>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</si>
  <si>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</si>
  <si>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</si>
  <si>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</si>
  <si>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</si>
  <si>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</si>
  <si>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</si>
  <si>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</si>
  <si>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</si>
  <si>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</si>
  <si>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</si>
  <si>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</si>
  <si>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</si>
  <si>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</si>
  <si>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</si>
  <si>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</si>
  <si>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</si>
  <si>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</si>
  <si>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</si>
  <si>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</si>
  <si>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</si>
  <si>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</si>
  <si>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</si>
  <si>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</si>
  <si>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</si>
  <si>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</si>
  <si>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</si>
  <si>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</si>
  <si>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</si>
  <si>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</si>
  <si>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</si>
  <si>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</si>
  <si>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</si>
  <si>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</si>
  <si>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</si>
  <si>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</si>
  <si>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</si>
  <si>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</si>
  <si>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</si>
  <si>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</si>
  <si>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</si>
  <si>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</si>
  <si>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</si>
  <si>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</si>
  <si>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</si>
  <si>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</si>
  <si>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</si>
  <si>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</si>
  <si>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</si>
  <si>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</si>
  <si>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</si>
  <si>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</si>
  <si>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</si>
  <si>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</si>
  <si>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</si>
  <si>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</si>
  <si>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</si>
  <si>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</si>
  <si>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</si>
  <si>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</si>
  <si>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</si>
  <si>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</si>
  <si>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</si>
  <si>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</si>
  <si>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</si>
  <si>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</si>
  <si>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</si>
  <si>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</si>
  <si>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</si>
  <si>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</si>
  <si>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</si>
  <si>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</si>
  <si>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</si>
  <si>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</si>
  <si>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</si>
  <si>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</si>
  <si>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</si>
  <si>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</si>
  <si>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</si>
  <si>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</si>
  <si>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</si>
  <si>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</si>
  <si>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</si>
  <si>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</si>
  <si>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</si>
  <si>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</si>
  <si>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</si>
  <si>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</si>
  <si>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</si>
  <si>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</si>
  <si>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</si>
  <si>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</si>
  <si>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</si>
  <si>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</si>
  <si>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</si>
  <si>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</si>
  <si>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</si>
  <si>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</si>
  <si>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</si>
  <si>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</si>
  <si>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</si>
  <si>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</si>
  <si>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</si>
  <si>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</si>
  <si>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</si>
  <si>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</si>
  <si>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</si>
  <si>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</si>
  <si>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</si>
  <si>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</si>
  <si>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</si>
  <si>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</si>
  <si>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</si>
  <si>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</si>
  <si>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</si>
  <si>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</si>
  <si>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</si>
  <si>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</si>
  <si>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</si>
  <si>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</si>
  <si>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</si>
  <si>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</si>
  <si>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</si>
  <si>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</si>
  <si>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</si>
  <si>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</si>
  <si>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</si>
  <si>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</si>
  <si>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</si>
  <si>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</si>
  <si>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</si>
  <si>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</si>
  <si>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</si>
  <si>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</si>
  <si>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</si>
  <si>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</si>
  <si>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</si>
  <si>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</si>
  <si>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</si>
  <si>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</si>
  <si>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</si>
  <si>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</si>
  <si>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</si>
  <si>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</si>
  <si>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</si>
  <si>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</si>
  <si>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</si>
  <si>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</si>
  <si>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</si>
  <si>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</si>
  <si>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</si>
  <si>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</si>
  <si>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</si>
  <si>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</si>
  <si>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</si>
  <si>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</si>
  <si>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</si>
  <si>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</si>
  <si>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</si>
  <si>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</si>
  <si>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</si>
  <si>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</si>
  <si>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</si>
  <si>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</si>
  <si>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</si>
  <si>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</si>
  <si>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</si>
  <si>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</si>
  <si>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</si>
  <si>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</si>
  <si>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</si>
  <si>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</si>
  <si>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</si>
  <si>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</si>
  <si>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</si>
  <si>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</si>
  <si>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</si>
  <si>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</si>
  <si>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</si>
  <si>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</si>
  <si>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</si>
  <si>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</si>
  <si>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</si>
  <si>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</si>
  <si>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</si>
  <si>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</si>
  <si>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</si>
  <si>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</si>
  <si>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</si>
  <si>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</si>
  <si>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</si>
  <si>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</si>
  <si>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</si>
  <si>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</si>
  <si>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</si>
  <si>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</si>
  <si>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</si>
  <si>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</si>
  <si>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</si>
  <si>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</si>
  <si>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</si>
  <si>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</si>
  <si>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</si>
  <si>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</si>
  <si>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</si>
  <si>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</si>
  <si>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</si>
  <si>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</si>
  <si>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</si>
  <si>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</si>
  <si>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</si>
  <si>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</si>
  <si>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</si>
  <si>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</si>
  <si>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</si>
  <si>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</si>
  <si>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</si>
  <si>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</si>
  <si>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</si>
  <si>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</si>
  <si>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</si>
  <si>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</si>
  <si>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</si>
  <si>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</si>
  <si>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</si>
  <si>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</si>
  <si>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</si>
  <si>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</si>
  <si>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</si>
  <si>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</si>
  <si>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</si>
  <si>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</si>
  <si>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</si>
  <si>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</si>
  <si>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</si>
  <si>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</si>
  <si>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</si>
  <si>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</si>
  <si>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</si>
  <si>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</si>
  <si>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</si>
  <si>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</si>
  <si>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</si>
  <si>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</si>
  <si>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</si>
  <si>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</si>
  <si>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</si>
  <si>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</si>
  <si>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</si>
  <si>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</si>
  <si>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</si>
  <si>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</si>
  <si>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</si>
  <si>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</si>
  <si>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</si>
  <si>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</si>
  <si>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</si>
  <si>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</si>
  <si>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</si>
  <si>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</si>
  <si>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</si>
  <si>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</si>
  <si>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</si>
  <si>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</si>
  <si>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</si>
  <si>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</si>
  <si>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</si>
  <si>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</si>
  <si>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</si>
  <si>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</si>
  <si>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</si>
  <si>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</si>
  <si>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</si>
  <si>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</si>
  <si>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</si>
  <si>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</si>
  <si>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</si>
  <si>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</si>
  <si>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</si>
  <si>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</si>
  <si>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</si>
  <si>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</si>
  <si>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</si>
  <si>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</si>
  <si>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</si>
  <si>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</si>
  <si>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</si>
  <si>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</si>
  <si>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</si>
  <si>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</si>
  <si>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</si>
  <si>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</si>
  <si>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</si>
  <si>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</si>
  <si>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</si>
  <si>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</si>
  <si>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</si>
  <si>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</si>
  <si>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</si>
  <si>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</si>
  <si>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</si>
  <si>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</si>
  <si>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</si>
  <si>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</si>
  <si>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</si>
  <si>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</si>
  <si>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</si>
  <si>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</si>
  <si>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</si>
  <si>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</si>
  <si>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</si>
  <si>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</si>
  <si>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</si>
  <si>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</si>
  <si>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</si>
  <si>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</si>
  <si>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</si>
  <si>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</si>
  <si>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</si>
  <si>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</si>
  <si>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</si>
  <si>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</si>
  <si>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</si>
  <si>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</si>
  <si>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</si>
  <si>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</si>
  <si>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</si>
  <si>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</si>
  <si>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</si>
  <si>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</si>
  <si>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</si>
  <si>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</si>
  <si>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</si>
  <si>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</si>
  <si>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</si>
  <si>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</si>
  <si>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</si>
  <si>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</si>
  <si>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</si>
  <si>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</si>
  <si>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</si>
  <si>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</si>
  <si>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</si>
  <si>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</si>
  <si>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</si>
  <si>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</si>
  <si>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</si>
  <si>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</si>
  <si>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</si>
  <si>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</si>
  <si>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</si>
  <si>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</si>
  <si>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</si>
  <si>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</si>
  <si>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</si>
  <si>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</si>
  <si>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</si>
  <si>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</si>
  <si>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</si>
  <si>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</si>
  <si>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</si>
  <si>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</si>
  <si>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</si>
  <si>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</si>
  <si>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</si>
  <si>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</si>
  <si>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</si>
  <si>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</si>
  <si>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</si>
  <si>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</si>
  <si>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</si>
  <si>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</si>
  <si>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</si>
  <si>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</si>
  <si>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</si>
  <si>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</si>
  <si>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</si>
  <si>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</si>
  <si>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</si>
  <si>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</si>
  <si>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</si>
  <si>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</si>
  <si>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</si>
  <si>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</si>
  <si>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</si>
  <si>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</si>
  <si>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</si>
  <si>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</si>
  <si>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</si>
  <si>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</si>
  <si>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</si>
  <si>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</si>
  <si>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</si>
  <si>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</si>
  <si>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</si>
  <si>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</si>
  <si>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</si>
  <si>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</si>
  <si>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</si>
  <si>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</si>
  <si>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</si>
  <si>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</si>
  <si>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</si>
  <si>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</si>
  <si>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</si>
  <si>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</si>
  <si>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</si>
  <si>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</si>
  <si>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</si>
  <si>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</si>
  <si>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</si>
  <si>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</si>
  <si>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</si>
  <si>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</si>
  <si>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</si>
  <si>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</si>
  <si>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</si>
  <si>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</si>
  <si>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</si>
  <si>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</si>
  <si>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</si>
  <si>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</si>
  <si>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</si>
  <si>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</si>
  <si>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</si>
  <si>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 site located in USF area access at night </t>
  </si>
  <si>
    <t>PCM-20251010-00000192</t>
  </si>
  <si>
    <t xml:space="preserve">team on way need 90 min  </t>
  </si>
  <si>
    <t>PCM-20251010-00000231</t>
  </si>
  <si>
    <t xml:space="preserve">team on way need 120 min  </t>
  </si>
  <si>
    <t>no pcm</t>
  </si>
  <si>
    <t>na</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</si>
  <si>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</si>
  <si>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</si>
  <si>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</si>
  <si>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</si>
  <si>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</si>
  <si>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</si>
  <si>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</si>
  <si>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</si>
  <si>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</si>
  <si>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</si>
  <si>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</si>
  <si>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</si>
  <si>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</si>
  <si>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</si>
  <si>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</si>
  <si>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</si>
  <si>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</si>
  <si>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</si>
  <si>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</si>
  <si>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</si>
  <si>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</si>
  <si>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</si>
  <si>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</si>
  <si>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</si>
  <si>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</si>
  <si>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</si>
  <si>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</si>
  <si>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</si>
  <si>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</si>
  <si>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</si>
  <si>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</si>
  <si>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</si>
  <si>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</si>
  <si>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</si>
  <si>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</si>
  <si>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</si>
  <si>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</si>
  <si>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</si>
  <si>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</si>
  <si>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</si>
  <si>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</si>
  <si>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</si>
  <si>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</si>
  <si>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</si>
  <si>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</si>
  <si>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</si>
  <si>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</si>
  <si>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</si>
  <si>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</si>
  <si>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</si>
  <si>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</si>
  <si>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</si>
  <si>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</si>
  <si>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</si>
  <si>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</si>
  <si>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</si>
  <si>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</si>
  <si>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</si>
  <si>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</si>
  <si>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</si>
  <si>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</si>
  <si>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</si>
  <si>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</si>
  <si>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</si>
  <si>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</si>
  <si>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</si>
  <si>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</si>
  <si>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</si>
  <si>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</si>
  <si>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</si>
  <si>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</si>
  <si>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</si>
  <si>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</si>
  <si>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</si>
  <si>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</si>
  <si>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</si>
  <si>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</si>
  <si>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</si>
  <si>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</si>
  <si>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</si>
  <si>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</si>
  <si>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</si>
  <si>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</si>
  <si>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</si>
  <si>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</si>
  <si>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</si>
  <si>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</si>
  <si>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</si>
  <si>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</si>
  <si>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</si>
  <si>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</si>
  <si>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</si>
  <si>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</si>
  <si>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PCM-20251009-00001188 </t>
  </si>
  <si>
    <t xml:space="preserve">access road issue </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</si>
  <si>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</si>
  <si>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</si>
  <si>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</si>
  <si>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</si>
  <si>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</si>
  <si>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</si>
  <si>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Site has access night issue as located in mountain area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</si>
  <si>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</si>
  <si>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</si>
  <si>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</si>
  <si>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</si>
  <si>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</si>
  <si>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</si>
  <si>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</si>
  <si>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</si>
  <si>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</si>
  <si>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</si>
  <si>
    <t>TT-20251009-01474</t>
  </si>
  <si>
    <t xml:space="preserve">team on the way need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</si>
</sst>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Aptos"/>
      <charset val="1"/>
    </font>
    <font>
      <sz val="12"/>
      <color rgb="FF191919"/>
      <name val="Cloud-Font-Regular"/>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4" dataDxfId="173" headerRowBorderDxfId="171" tableBorderDxfId="172" totalsRowBorderDxfId="170">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8" totalsRowShown="0" headerRowDxfId="157" dataDxfId="156" headerRowBorderDxfId="154" tableBorderDxfId="155" totalsRowBorderDxfId="153">
  <autoFilter ref="A1:CJ1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5" totalsRowShown="0" headerRowDxfId="48" dataDxfId="47" headerRowBorderDxfId="45" tableBorderDxfId="46" totalsRowBorderDxfId="44">
  <autoFilter ref="A1:L4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6" totalsRowShown="0" headerRowDxfId="31" dataDxfId="30" headerRowBorderDxfId="28" tableBorderDxfId="29">
  <autoFilter ref="A1:L1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7" totalsRowShown="0" headerRowDxfId="15" dataDxfId="14" headerRowBorderDxfId="12" tableBorderDxfId="13">
  <autoFilter ref="A1:L19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277.24496631944203</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0.3042950231465511</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t="s">
        <v>38968</v>
      </c>
      <c r="B4" s="142" t="str">
        <f>IFERROR(VLOOKUP(D4,DB!A:K,11,0),"")</f>
        <v>R1</v>
      </c>
      <c r="C4" s="142">
        <v>1</v>
      </c>
      <c r="D4" s="142" t="s">
        <v>19993</v>
      </c>
      <c r="E4" s="143" t="s">
        <v>38964</v>
      </c>
      <c r="F4" s="144">
        <v>45940.148449074077</v>
      </c>
      <c r="G4" s="145">
        <f ca="1">IFERROR(NOW()-F4,"")</f>
        <v>4.4943171291379258E-2</v>
      </c>
      <c r="H4" s="144">
        <v>45940.143599537034</v>
      </c>
      <c r="I4" s="142" t="str">
        <f>IFERROR(VLOOKUP(D4,DB!A:F,6,0),"")</f>
        <v>SCECO</v>
      </c>
      <c r="J4" s="65" t="str">
        <f>IFERROR(VLOOKUP(D4,DB!A:G,7,0),"")</f>
        <v>Dead</v>
      </c>
      <c r="K4" s="146" t="s">
        <v>38969</v>
      </c>
      <c r="L4" s="147" t="str">
        <f>IFERROR(VLOOKUP(D4,DB!A:I,9,0),"")</f>
        <v>Latis</v>
      </c>
      <c r="M4" s="70"/>
      <c r="N4" s="70"/>
      <c r="O4" s="70"/>
    </row>
    <row r="5" spans="1:15" ht="15" customHeight="1">
      <c r="A5" s="141" t="s">
        <v>38970</v>
      </c>
      <c r="B5" s="142" t="str">
        <f>IFERROR(VLOOKUP(D5,DB!A:K,11,0),"")</f>
        <v>R1</v>
      </c>
      <c r="C5" s="142">
        <v>1</v>
      </c>
      <c r="D5" s="142" t="s">
        <v>17883</v>
      </c>
      <c r="E5" s="143" t="s">
        <v>38964</v>
      </c>
      <c r="F5" s="144">
        <v>45940.183171296296</v>
      </c>
      <c r="G5" s="145">
        <f ca="1">IFERROR(NOW()-F5,"")</f>
        <v>1.0220949072390795E-2</v>
      </c>
      <c r="H5" s="144">
        <v>45940.178113425929</v>
      </c>
      <c r="I5" s="142" t="str">
        <f>IFERROR(VLOOKUP(D5,DB!A:F,6,0),"")</f>
        <v>SCECO</v>
      </c>
      <c r="J5" s="65" t="str">
        <f>IFERROR(VLOOKUP(D5,DB!A:G,7,0),"")</f>
        <v>Dead</v>
      </c>
      <c r="K5" s="146" t="s">
        <v>38971</v>
      </c>
      <c r="L5" s="147" t="str">
        <f>IFERROR(VLOOKUP(D5,DB!A:I,9,0),"")</f>
        <v>Latis</v>
      </c>
      <c r="M5" s="70"/>
      <c r="N5" s="70"/>
      <c r="O5" s="70"/>
    </row>
    <row r="6" spans="1:15" ht="15" customHeight="1">
      <c r="A6" s="141" t="s">
        <v>38972</v>
      </c>
      <c r="B6" s="142" t="str">
        <f>IFERROR(VLOOKUP(D6,DB!A:K,11,0),"")</f>
        <v>R1</v>
      </c>
      <c r="C6" s="142">
        <v>1</v>
      </c>
      <c r="D6" s="142" t="s">
        <v>18999</v>
      </c>
      <c r="E6" s="143"/>
      <c r="F6" s="144" t="s">
        <v>38973</v>
      </c>
      <c r="G6" s="145" t="str">
        <f ca="1">IFERROR(NOW()-F6,"")</f>
        <v/>
      </c>
      <c r="H6" s="144">
        <v>45940.120046296295</v>
      </c>
      <c r="I6" s="142" t="str">
        <f>IFERROR(VLOOKUP(D6,DB!A:F,6,0),"")</f>
        <v>SCECO</v>
      </c>
      <c r="J6" s="65" t="str">
        <f>IFERROR(VLOOKUP(D6,DB!A:G,7,0),"")</f>
        <v>Dead</v>
      </c>
      <c r="K6" s="146" t="s">
        <v>38974</v>
      </c>
      <c r="L6" s="147" t="str">
        <f>IFERROR(VLOOKUP(D6,DB!A:I,9,0),"")</f>
        <v>Latis</v>
      </c>
      <c r="M6" s="70"/>
      <c r="N6" s="70"/>
      <c r="O6" s="70"/>
    </row>
    <row r="7" spans="1:15" ht="15" customHeight="1">
      <c r="A7" s="141"/>
      <c r="B7" s="142" t="str">
        <f>IFERROR(VLOOKUP(D7,DB!A:K,11,0),"")</f>
        <v/>
      </c>
      <c r="C7" s="142"/>
      <c r="D7" s="142"/>
      <c r="E7" s="143"/>
      <c r="F7" s="144"/>
      <c r="G7" s="145">
        <f ca="1">IFERROR(NOW()-F7,"")</f>
        <v>45940.193392245368</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45940.193392245368</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45940.193392245368</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45940.193392245368</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45940.193392245368</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45940.193392245368</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45940.193392245368</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45940.193392245368</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45940.193392245368</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45940.193392245368</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45940.193392245368</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45940.193392245368</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45940.193392245368</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45940.193392245368</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45940.193392245368</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45940.193392245368</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45940.193392245368</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45940.193392245368</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45940.193392245368</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45940.193392245368</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45940.193392245368</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45940.193392245368</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45940.193392245368</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45940.193392245368</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45940.193392245368</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45940.193392245368</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45940.193392245368</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45940.193392245368</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45940.193392245368</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45940.193392245368</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45940.193392245368</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45940.193392245368</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45940.193392245368</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45940.193392245368</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45940.193392245368</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45940.193392245368</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45940.193392245368</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45940.193392245368</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45940.193392245368</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45940.193392245368</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45940.193392245368</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45940.193392245368</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45940.193392245368</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45940.193392245368</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45940.193392245368</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45940.193392245368</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45940.193392245368</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45940.193392245368</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45940.193392245368</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45940.193392245368</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45940.193392245368</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45940.193392245368</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45940.193392245368</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45940.193392245368</v>
      </c>
      <c r="H60" s="144"/>
      <c r="I60" s="142" t="str">
        <f>IFERROR(VLOOKUP(D60,DB!A:F,6,0),"")</f>
        <v/>
      </c>
      <c r="J60" s="65" t="str">
        <f>IFERROR(VLOOKUP(D60,DB!A:G,7,0),"")</f>
        <v/>
      </c>
      <c r="K60" s="146"/>
      <c r="L60" s="147" t="str">
        <f>IFERROR(VLOOKUP(D60,DB!A:I,9,0),"")</f>
        <v/>
      </c>
      <c r="M60" s="70"/>
      <c r="N60" s="70"/>
      <c r="O60" s="70"/>
    </row>
  </sheetData>
  <customSheetViews>
    <customSheetView guid="{F6042A99-DD27-4453-835D-0834D95730CC}" filter="1" showAutoFilter="1">
      <pageMargins left="0" right="0" top="0" bottom="0" header="0" footer="0"/>
      <autoFilter ref="B1:M1" xr:uid="{DCA0B4C8-7266-4C8A-8181-362835ADA48F}"/>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8"/>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38975</v>
      </c>
      <c r="N1" s="95" t="s">
        <v>38976</v>
      </c>
      <c r="O1" s="95" t="s">
        <v>38977</v>
      </c>
      <c r="P1" s="95" t="s">
        <v>38978</v>
      </c>
      <c r="Q1" s="95" t="s">
        <v>38979</v>
      </c>
      <c r="R1" s="95" t="s">
        <v>38980</v>
      </c>
      <c r="S1" s="95" t="s">
        <v>38981</v>
      </c>
      <c r="T1" s="95" t="s">
        <v>38982</v>
      </c>
      <c r="U1" s="95" t="s">
        <v>38983</v>
      </c>
      <c r="V1" s="95" t="s">
        <v>38984</v>
      </c>
      <c r="W1" s="95" t="s">
        <v>38985</v>
      </c>
      <c r="X1" s="95" t="s">
        <v>38986</v>
      </c>
      <c r="Y1" s="95" t="s">
        <v>38987</v>
      </c>
      <c r="Z1" s="95" t="s">
        <v>38988</v>
      </c>
      <c r="AA1" s="95" t="s">
        <v>38989</v>
      </c>
      <c r="AB1" s="95" t="s">
        <v>38990</v>
      </c>
      <c r="AC1" s="95" t="s">
        <v>38991</v>
      </c>
      <c r="AD1" s="95" t="s">
        <v>38992</v>
      </c>
      <c r="AE1" s="95" t="s">
        <v>38993</v>
      </c>
      <c r="AF1" s="95" t="s">
        <v>38994</v>
      </c>
      <c r="AG1" s="95" t="s">
        <v>38995</v>
      </c>
      <c r="AH1" s="95" t="s">
        <v>38996</v>
      </c>
      <c r="AI1" s="95" t="s">
        <v>38997</v>
      </c>
      <c r="AJ1" s="95" t="s">
        <v>38998</v>
      </c>
      <c r="AK1" s="95" t="s">
        <v>38999</v>
      </c>
      <c r="AL1" s="95" t="s">
        <v>39000</v>
      </c>
      <c r="AM1" s="95" t="s">
        <v>39001</v>
      </c>
      <c r="AN1" s="95" t="s">
        <v>39002</v>
      </c>
      <c r="AO1" s="95" t="s">
        <v>39003</v>
      </c>
      <c r="AP1" s="95" t="s">
        <v>39004</v>
      </c>
      <c r="AQ1" s="95" t="s">
        <v>39005</v>
      </c>
      <c r="AR1" s="95" t="s">
        <v>39006</v>
      </c>
      <c r="AS1" s="95" t="s">
        <v>39007</v>
      </c>
      <c r="AT1" s="95" t="s">
        <v>39008</v>
      </c>
      <c r="AU1" s="95" t="s">
        <v>39009</v>
      </c>
      <c r="AV1" s="95" t="s">
        <v>39010</v>
      </c>
      <c r="AW1" s="95" t="s">
        <v>39011</v>
      </c>
      <c r="AX1" s="95" t="s">
        <v>39012</v>
      </c>
      <c r="AY1" s="95" t="s">
        <v>39013</v>
      </c>
      <c r="AZ1" s="95" t="s">
        <v>39014</v>
      </c>
      <c r="BA1" s="95" t="s">
        <v>39015</v>
      </c>
      <c r="BB1" s="95" t="s">
        <v>39016</v>
      </c>
      <c r="BC1" s="95" t="s">
        <v>39017</v>
      </c>
      <c r="BD1" s="95" t="s">
        <v>39018</v>
      </c>
      <c r="BE1" s="95" t="s">
        <v>39019</v>
      </c>
      <c r="BF1" s="95" t="s">
        <v>39020</v>
      </c>
      <c r="BG1" s="95" t="s">
        <v>39021</v>
      </c>
      <c r="BH1" s="95" t="s">
        <v>39022</v>
      </c>
      <c r="BI1" s="95" t="s">
        <v>39023</v>
      </c>
      <c r="BJ1" s="95" t="s">
        <v>39024</v>
      </c>
      <c r="BK1" s="95" t="s">
        <v>39025</v>
      </c>
      <c r="BL1" s="95" t="s">
        <v>39026</v>
      </c>
      <c r="BM1" s="95" t="s">
        <v>39027</v>
      </c>
      <c r="BN1" s="95" t="s">
        <v>39028</v>
      </c>
      <c r="BO1" s="95" t="s">
        <v>39029</v>
      </c>
      <c r="BP1" s="95" t="s">
        <v>39030</v>
      </c>
      <c r="BQ1" s="95" t="s">
        <v>39031</v>
      </c>
      <c r="BR1" s="95" t="s">
        <v>39032</v>
      </c>
      <c r="BS1" s="95" t="s">
        <v>39033</v>
      </c>
      <c r="BT1" s="95" t="s">
        <v>39034</v>
      </c>
      <c r="BU1" s="95" t="s">
        <v>39035</v>
      </c>
      <c r="BV1" s="95" t="s">
        <v>39036</v>
      </c>
      <c r="BW1" s="95" t="s">
        <v>39037</v>
      </c>
      <c r="BX1" s="95" t="s">
        <v>39038</v>
      </c>
      <c r="BY1" s="95" t="s">
        <v>39039</v>
      </c>
      <c r="BZ1" s="95" t="s">
        <v>39040</v>
      </c>
      <c r="CA1" s="95" t="s">
        <v>39041</v>
      </c>
      <c r="CB1" s="95" t="s">
        <v>39042</v>
      </c>
      <c r="CC1" s="95" t="s">
        <v>39043</v>
      </c>
      <c r="CD1" s="95" t="s">
        <v>39044</v>
      </c>
      <c r="CE1" s="95" t="s">
        <v>39045</v>
      </c>
      <c r="CF1" s="95" t="s">
        <v>39046</v>
      </c>
      <c r="CG1" s="95" t="s">
        <v>39047</v>
      </c>
      <c r="CH1" s="95" t="s">
        <v>39048</v>
      </c>
      <c r="CI1" s="95" t="s">
        <v>39049</v>
      </c>
      <c r="CJ1" s="95" t="s">
        <v>39050</v>
      </c>
    </row>
    <row r="2" spans="1:88" s="74" customFormat="1" ht="31.5" customHeight="1">
      <c r="A2" s="67" t="s">
        <v>39051</v>
      </c>
      <c r="B2" s="67" t="s">
        <v>27</v>
      </c>
      <c r="C2" s="67">
        <v>1</v>
      </c>
      <c r="D2" s="67" t="s">
        <v>19278</v>
      </c>
      <c r="E2" s="92" t="s">
        <v>39052</v>
      </c>
      <c r="F2" s="80">
        <v>45322.056979166664</v>
      </c>
      <c r="G2" s="81" t="s">
        <v>39053</v>
      </c>
      <c r="H2" s="94">
        <v>45322.050729166665</v>
      </c>
      <c r="I2" s="67" t="s">
        <v>83</v>
      </c>
      <c r="J2" s="67" t="s">
        <v>65</v>
      </c>
      <c r="K2" s="93" t="s">
        <v>39054</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39055</v>
      </c>
      <c r="B3" s="67" t="str">
        <f>IFERROR(VLOOKUP(D3,DB!A:K,11,0),"")</f>
        <v>R2</v>
      </c>
      <c r="C3" s="67">
        <v>1</v>
      </c>
      <c r="D3" s="67" t="s">
        <v>31078</v>
      </c>
      <c r="E3" s="80" t="s">
        <v>38964</v>
      </c>
      <c r="F3" s="80">
        <v>45806.727083333331</v>
      </c>
      <c r="G3" s="81">
        <f ca="1">IFERROR(NOW()-F3,"-")</f>
        <v>133.46630891203677</v>
      </c>
      <c r="H3" s="80">
        <v>45791.543067129627</v>
      </c>
      <c r="I3" s="67" t="str">
        <f>IFERROR(VLOOKUP(D3,DB!A:F,6,0),"")</f>
        <v>SCECO</v>
      </c>
      <c r="J3" s="67" t="str">
        <f>IFERROR(VLOOKUP(D3,DB!A:G,7,0),"")</f>
        <v>No BB Shifted</v>
      </c>
      <c r="K3" s="93" t="s">
        <v>39056</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39057</v>
      </c>
      <c r="B4" s="67" t="str">
        <f>IFERROR(VLOOKUP(D4,DB!A:K,11,0),"")</f>
        <v>R2</v>
      </c>
      <c r="C4" s="67">
        <v>1</v>
      </c>
      <c r="D4" s="67" t="s">
        <v>29168</v>
      </c>
      <c r="E4" s="92" t="s">
        <v>38964</v>
      </c>
      <c r="F4" s="80">
        <v>45824.999837962961</v>
      </c>
      <c r="G4" s="81">
        <f ca="1">IFERROR(NOW()-F4,"-")</f>
        <v>115.19355428240669</v>
      </c>
      <c r="H4" s="80">
        <v>45824.993587962963</v>
      </c>
      <c r="I4" s="67" t="str">
        <f>IFERROR(VLOOKUP(D4,DB!A:F,6,0),"")</f>
        <v>Generator-SG</v>
      </c>
      <c r="J4" s="67" t="str">
        <f>IFERROR(VLOOKUP(D4,DB!A:G,7,0),"")</f>
        <v>Good</v>
      </c>
      <c r="K4" s="93" t="s">
        <v>39058</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39059</v>
      </c>
      <c r="B5" s="18" t="str">
        <f>IFERROR(VLOOKUP(D5,DB!A:K,11,0),"")</f>
        <v>R2</v>
      </c>
      <c r="C5" s="18">
        <v>2</v>
      </c>
      <c r="D5" s="18" t="s">
        <v>17684</v>
      </c>
      <c r="E5" s="120"/>
      <c r="F5" s="121" t="s">
        <v>39059</v>
      </c>
      <c r="G5" s="122" t="str">
        <f ca="1">IFERROR(NOW()-F5,"-")</f>
        <v>-</v>
      </c>
      <c r="H5" s="121">
        <v>45937.721956018519</v>
      </c>
      <c r="I5" s="18" t="str">
        <f>IFERROR(VLOOKUP(D5,DB!A:F,6,0),"")</f>
        <v>SCECO</v>
      </c>
      <c r="J5" s="18" t="str">
        <f>IFERROR(VLOOKUP(D5,DB!A:G,7,0),"")</f>
        <v>Vandalized</v>
      </c>
      <c r="K5" s="19" t="s">
        <v>39060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39061</v>
      </c>
      <c r="B6" s="18" t="str">
        <f>IFERROR(VLOOKUP(D6,DB!A:K,11,0),"")</f>
        <v>R2</v>
      </c>
      <c r="C6" s="18">
        <v>1</v>
      </c>
      <c r="D6" s="18" t="s">
        <v>25613</v>
      </c>
      <c r="E6" s="120" t="s">
        <v>38964</v>
      </c>
      <c r="F6" s="121">
        <v>45939.713171296295</v>
      </c>
      <c r="G6" s="122">
        <f ca="1">IFERROR(NOW()-F6,"-")</f>
        <v>0.48022094907355495</v>
      </c>
      <c r="H6" s="121">
        <v>45939.707615740743</v>
      </c>
      <c r="I6" s="18" t="str">
        <f>IFERROR(VLOOKUP(D6,DB!A:F,6,0),"")</f>
        <v>Generator-SG</v>
      </c>
      <c r="J6" s="18" t="str">
        <f>IFERROR(VLOOKUP(D6,DB!A:G,7,0),"")</f>
        <v>Vandalized</v>
      </c>
      <c r="K6" s="19" t="s">
        <v>39062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39063</v>
      </c>
      <c r="B7" s="18" t="str">
        <f>IFERROR(VLOOKUP(D7,DB!A:K,11,0),"")</f>
        <v>R2</v>
      </c>
      <c r="C7" s="18">
        <v>1</v>
      </c>
      <c r="D7" s="18" t="s">
        <v>9651</v>
      </c>
      <c r="E7" s="120" t="s">
        <v>38964</v>
      </c>
      <c r="F7" s="121">
        <v>45940.046620370369</v>
      </c>
      <c r="G7" s="122">
        <f ca="1">IFERROR(NOW()-F7,"-")</f>
        <v>0.1467718749991036</v>
      </c>
      <c r="H7" s="121">
        <v>45939.997314814813</v>
      </c>
      <c r="I7" s="18" t="str">
        <f>IFERROR(VLOOKUP(D7,DB!A:F,6,0),"")</f>
        <v>SCECO</v>
      </c>
      <c r="J7" s="18" t="str">
        <f>IFERROR(VLOOKUP(D7,DB!A:G,7,0),"")</f>
        <v>In progress</v>
      </c>
      <c r="K7" s="19" t="s">
        <v>39064</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45940.193392245368</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45940.193392245368</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64"/>
      <c r="E10" s="120"/>
      <c r="F10" s="121"/>
      <c r="G10" s="122">
        <f ca="1">IFERROR(NOW()-F10,"-")</f>
        <v>45940.193392245368</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65"/>
      <c r="E11" s="120"/>
      <c r="F11" s="121"/>
      <c r="G11" s="122">
        <f ca="1">IFERROR(NOW()-F11,"-")</f>
        <v>45940.193392245368</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45940.193392245368</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45940.193392245368</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45940.193392245368</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45940.193392245368</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45940.193392245368</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45940.193392245368</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45940.193392245368</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45940.193392245368</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45940.193392245368</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45940.193392245368</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45940.193392245368</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45940.193392245368</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45940.193392245368</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45940.193392245368</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45940.193392245368</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45940.193392245368</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45940.193392245368</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45940.193392245368</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45940.193392245368</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45940.193392245368</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45940.193392245368</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45940.193392245368</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45940.193392245368</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45940.193392245368</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45940.193392245368</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45940.193392245368</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45940.193392245368</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45940.193392245368</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45940.193392245368</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45940.193392245368</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45940.193392245368</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45940.193392245368</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45940.193392245368</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45940.193392245368</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45940.193392245368</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45940.193392245368</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45940.193392245368</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45940.193392245368</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45940.193392245368</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45940.193392245368</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45940.193392245368</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45940.193392245368</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45940.193392245368</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45940.193392245368</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45940.193392245368</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45940.193392245368</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45940.193392245368</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45940.193392245368</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45940.193392245368</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45940.193392245368</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45940.193392245368</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45940.193392245368</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45940.193392245368</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45940.193392245368</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45940.193392245368</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45940.193392245368</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45940.193392245368</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45940.193392245368</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45940.193392245368</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45940.193392245368</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45940.193392245368</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45940.193392245368</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45940.193392245368</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45940.193392245368</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45940.193392245368</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45940.193392245368</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45940.193392245368</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45940.193392245368</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45940.193392245368</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45940.193392245368</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45940.193392245368</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45940.193392245368</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45940.193392245368</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45940.193392245368</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45940.193392245368</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45940.193392245368</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45940.193392245368</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45940.193392245368</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45940.193392245368</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45940.193392245368</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45940.193392245368</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45940.193392245368</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45940.193392245368</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45940.193392245368</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45940.193392245368</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45940.193392245368</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45940.193392245368</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45940.193392245368</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45940.193392245368</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45940.193392245368</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45940.193392245368</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45940.193392245368</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45940.193392245368</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45940.193392245368</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45940.193392245368</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45940.193392245368</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45940.193392245368</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45940.193392245368</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45940.193392245368</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45940.193392245368</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45940.193392245368</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45940.193392245368</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45940.193392245368</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45940.193392245368</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45940.193392245368</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45940.193392245368</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45940.193392245368</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45940.193392245368</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45940.193392245368</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45940.193392245368</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45940.193392245368</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45940.193392245368</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45940.193392245368</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45940.193392245368</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45940.193392245368</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45940.193392245368</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45940.193392245368</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45940.193392245368</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45940.193392245368</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45940.193392245368</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45940.193392245368</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45940.193392245368</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45940.193392245368</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45940.193392245368</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45940.193392245368</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45940.193392245368</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45940.193392245368</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45940.193392245368</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45940.193392245368</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45940.193392245368</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45940.193392245368</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45940.193392245368</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45940.193392245368</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45940.193392245368</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45940.193392245368</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45940.193392245368</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45940.193392245368</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45940.193392245368</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45940.193392245368</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45940.193392245368</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45940.193392245368</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45940.193392245368</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45940.193392245368</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45940.193392245368</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45940.193392245368</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45940.193392245368</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45940.193392245368</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45940.193392245368</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45940.193392245368</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45940.193392245368</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45940.193392245368</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45940.193392245368</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45940.193392245368</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45940.193392245368</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45940.193392245368</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45940.193392245368</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45940.193392245368</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45940.193392245368</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45940.193392245368</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45940.193392245368</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45940.193392245368</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45940.193392245368</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45940.193392245368</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45940.193392245368</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45940.193392245368</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45940.193392245368</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45940.193392245368</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45940.193392245368</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45940.193392245368</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45940.193392245368</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45940.193392245368</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45940.193392245368</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45940.193392245368</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45940.193392245368</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45940.193392245368</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45940.193392245368</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45940.193392245368</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sheetData>
  <dataValidations count="2">
    <dataValidation allowBlank="1" showInputMessage="1" showErrorMessage="1" sqref="E1" xr:uid="{4D935161-CDD3-4592-B877-3FB59C99E142}"/>
    <dataValidation type="list" allowBlank="1" showInputMessage="1" showErrorMessage="1" sqref="E3:E1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45940.193392245368</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45940.193392245368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45940.193392245368</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45940.193392245368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45940.193392245368</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45940.193392245368</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45940.193392245368</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45940.193392245368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45940.193392245368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45940.193392245368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45940.193392245368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45940.193392245368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45940.193392245368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45940.193392245368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45940.193392245368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45940.193392245368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45940.193392245368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45940.193392245368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45940.193392245368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45940.193392245368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45940.193392245368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45940.193392245368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45940.193392245368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45940.193392245368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45940.193392245368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45940.193392245368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45940.193392245368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45940.193392245368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45940.193392245368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45940.193392245368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45940.193392245368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45940.193392245368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45940.193392245368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45940.193392245368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45940.193392245368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45940.193392245368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45940.193392245368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45940.193392245368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45940.193392245368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45940.193392245368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45940.193392245368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45940.193392245368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45940.193392245368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45940.193392245368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45940.193392245368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45940.193392245368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45940.193392245368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45940.193392245368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45940.193392245368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45940.193392245368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45940.193392245368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45940.193392245368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45940.193392245368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45940.193392245368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45940.193392245368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45940.193392245368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45940.193392245368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45940.193392245368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45940.193392245368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45940.193392245368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45940.193392245368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45940.193392245368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45940.193392245368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45940.193392245368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45940.193392245368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45940.193392245368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45940.193392245368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45940.193392245368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45940.193392245368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45940.193392245368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45940.193392245368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45940.193392245368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45940.193392245368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45940.193392245368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45940.193392245368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45940.193392245368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45940.193392245368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45940.193392245368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45940.193392245368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45940.193392245368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45940.193392245368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45940.193392245368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45940.193392245368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45940.193392245368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45940.193392245368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45940.193392245368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45940.193392245368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45940.193392245368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45940.193392245368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45940.193392245368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45940.193392245368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45940.193392245368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45940.193392245368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45940.193392245368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45940.193392245368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45940.193392245368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45940.193392245368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45940.193392245368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45940.193392245368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45940.193392245368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45940.193392245368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45940.193392245368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45940.193392245368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45940.193392245368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45940.193392245368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45940.193392245368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45940.193392245368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45940.193392245368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45940.193392245368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45940.193392245368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45940.193392245368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45940.193392245368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45940.193392245368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45940.193392245368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45940.193392245368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45940.193392245368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45940.193392245368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45940.193392245368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45940.193392245368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45940.193392245368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45940.193392245368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45940.193392245368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45940.193392245368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45940.193392245368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45940.193392245368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45940.193392245368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45940.193392245368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45940.193392245368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45940.193392245368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45940.193392245368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45940.193392245368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45940.193392245368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45940.193392245368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45940.193392245368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45940.193392245368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45940.193392245368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45940.193392245368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45940.193392245368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45940.193392245368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45940.193392245368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45940.193392245368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45940.193392245368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45940.193392245368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45940.193392245368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45940.193392245368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45940.193392245368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45940.193392245368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45940.193392245368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45940.193392245368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45940.193392245368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45940.193392245368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45940.193392245368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45940.193392245368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45940.193392245368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45940.193392245368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45940.193392245368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45940.193392245368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45940.193392245368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45940.193392245368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45940.193392245368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45940.193392245368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45940.193392245368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45940.193392245368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45940.193392245368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45940.193392245368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45940.193392245368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45940.193392245368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45940.193392245368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45940.193392245368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45940.193392245368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45940.193392245368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45940.193392245368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45940.193392245368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45940.193392245368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45940.193392245368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45940.193392245368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45940.193392245368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45940.193392245368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45940.193392245368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45940.193392245368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45940.193392245368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45940.193392245368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45940.193392245368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45940.193392245368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45940.193392245368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45940.193392245368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45940.193392245368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45940.193392245368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45940.193392245368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45940.193392245368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45940.193392245368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45940.193392245368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45940.193392245368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45940.193392245368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45940.193392245368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45940.193392245368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45940.193392245368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45940.193392245368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45940.193392245368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45940.193392245368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45940.193392245368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45940.193392245368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45940.193392245368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45940.193392245368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45940.193392245368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45940.193392245368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45940.193392245368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45940.193392245368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45940.193392245368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45940.193392245368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45940.193392245368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45940.193392245368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45940.193392245368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45940.193392245368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45940.193392245368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45940.193392245368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45940.193392245368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45940.193392245368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45940.193392245368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45940.193392245368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45940.193392245368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45940.193392245368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45940.193392245368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45940.193392245368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45940.193392245368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45940.193392245368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45940.193392245368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45940.193392245368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45940.193392245368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45940.193392245368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45940.193392245368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45940.193392245368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45940.193392245368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45940.193392245368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45940.193392245368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45940.193392245368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45940.193392245368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45940.193392245368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45940.193392245368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45940.193392245368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45940.193392245368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45940.193392245368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45940.193392245368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45940.193392245368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45940.193392245368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45940.193392245368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45940.193392245368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45940.193392245368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45940.193392245368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45940.193392245368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45940.193392245368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45940.193392245368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45940.193392245368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45940.193392245368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45940.193392245368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45940.193392245368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45940.193392245368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45940.193392245368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45940.193392245368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45940.193392245368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45940.193392245368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45940.193392245368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45940.193392245368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45940.193392245368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45940.193392245368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45940.193392245368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45940.193392245368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45940.193392245368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45940.193392245368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45940.193392245368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45940.193392245368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45940.193392245368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45940.193392245368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45940.193392245368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45940.193392245368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45940.193392245368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45940.193392245368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45940.193392245368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45940.193392245368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45940.193392245368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45940.193392245368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45940.193392245368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45940.193392245368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45940.193392245368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45940.193392245368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45940.193392245368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45940.193392245368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45940.193392245368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45940.193392245368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45940.193392245368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45940.193392245368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45940.193392245368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45940.193392245368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45940.193392245368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45940.193392245368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45940.193392245368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45940.193392245368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45940.193392245368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45940.193392245368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45940.193392245368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45940.193392245368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45940.193392245368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45940.193392245368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45940.193392245368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45940.193392245368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45940.193392245368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45940.193392245368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45940.193392245368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45940.193392245368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45940.193392245368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45940.193392245368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45940.193392245368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45940.193392245368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45940.193392245368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45940.193392245368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45940.193392245368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45940.193392245368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45940.193392245368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45940.193392245368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45940.193392245368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45940.193392245368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45940.193392245368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45940.193392245368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45940.193392245368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45940.193392245368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45940.193392245368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45940.193392245368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45940.193392245368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45940.193392245368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45940.193392245368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45940.193392245368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45940.193392245368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45940.193392245368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45940.193392245368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45940.193392245368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45940.193392245368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45940.193392245368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45940.193392245368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45940.193392245368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45940.193392245368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45940.193392245368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45940.193392245368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45940.193392245368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45940.193392245368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45940.193392245368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45940.193392245368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45940.193392245368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45940.193392245368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45940.193392245368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45940.193392245368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45940.193392245368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45940.193392245368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45940.193392245368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45940.193392245368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45940.193392245368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45940.193392245368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45940.193392245368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45940.193392245368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45940.193392245368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45940.193392245368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45940.193392245368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45940.193392245368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45940.193392245368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45940.193392245368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45940.193392245368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45940.193392245368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45940.193392245368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45940.193392245368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45940.193392245368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45940.193392245368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45940.193392245368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45940.193392245368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45940.193392245368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45940.193392245368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45940.193392245368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45940.193392245368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45940.193392245368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45940.193392245368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45940.193392245368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45940.193392245368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45940.193392245368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45940.193392245368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45940.193392245368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45940.193392245368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45940.193392245368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45940.193392245368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45940.193392245368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45940.193392245368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45940.193392245368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45940.193392245368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45940.193392245368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45940.193392245368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45940.193392245368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45940.193392245368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45940.193392245368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45940.193392245368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45940.193392245368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45940.193392245368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45940.193392245368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45940.193392245368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45940.193392245368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45940.193392245368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45940.193392245368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45940.193392245368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45940.193392245368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45940.193392245368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45940.193392245368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45940.193392245368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45940.193392245368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45940.193392245368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45940.193392245368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45940.193392245368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45940.193392245368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45940.193392245368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45940.193392245368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45940.193392245368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45940.193392245368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45940.193392245368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45940.193392245368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45940.193392245368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45940.193392245368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45940.193392245368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45940.193392245368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45940.193392245368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45940.193392245368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45940.193392245368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45940.193392245368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45940.193392245368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45940.193392245368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45940.193392245368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45940.193392245368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45940.193392245368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45940.193392245368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45940.193392245368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45940.193392245368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45940.193392245368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45940.193392245368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45940.193392245368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45940.193392245368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45940.193392245368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45940.193392245368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45940.193392245368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45940.193392245368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45940.193392245368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45940.193392245368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45940.193392245368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45940.193392245368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45940.193392245368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45940.193392245368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45940.193392245368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45940.193392245368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45940.193392245368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45940.193392245368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45940.193392245368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45940.193392245368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45940.193392245368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45940.193392245368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45940.193392245368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45940.193392245368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45940.193392245368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45940.193392245368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45940.193392245368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45940.193392245368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45940.193392245368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45940.193392245368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45940.193392245368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45940.193392245368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45940.193392245368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45940.193392245368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45940.193392245368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45940.193392245368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45940.193392245368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45940.193392245368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45940.193392245368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45940.193392245368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45940.193392245368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45940.193392245368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45940.193392245368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45940.193392245368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45940.193392245368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45940.193392245368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45940.193392245368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45940.193392245368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45940.193392245368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45940.193392245368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45940.193392245368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45940.193392245368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45940.193392245368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45940.193392245368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45940.193392245368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45940.193392245368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45940.193392245368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45940.193392245368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45940.193392245368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45940.193392245368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45940.193392245368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45940.193392245368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45940.193392245368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45940.193392245368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45940.193392245368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45940.193392245368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45940.193392245368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45940.193392245368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45940.193392245368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45940.193392245368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45940.193392245368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45940.193392245368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45940.193392245368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45940.193392245368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45940.193392245368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45940.193392245368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45940.193392245368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45940.193392245368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45940.193392245368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45940.193392245368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45940.193392245368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45940.193392245368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45940.193392245368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45940.193392245368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45940.193392245368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45940.193392245368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45940.193392245368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45940.193392245368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45940.193392245368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45940.193392245368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45940.193392245368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45940.193392245368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45940.193392245368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45940.193392245368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45940.193392245368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45940.193392245368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45940.193392245368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45940.193392245368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45940.193392245368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45940.193392245368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45940.193392245368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45940.193392245368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45940.193392245368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45940.193392245368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45940.193392245368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45940.193392245368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45940.193392245368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45940.193392245368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45940.193392245368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45940.193392245368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45940.193392245368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45940.193392245368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45940.193392245368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45940.193392245368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45940.193392245368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45940.193392245368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45940.193392245368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45940.193392245368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45940.193392245368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45940.193392245368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45940.193392245368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45940.193392245368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45940.193392245368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45940.193392245368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45940.193392245368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45940.193392245368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45940.193392245368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45940.193392245368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45940.193392245368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45940.193392245368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45940.193392245368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45940.193392245368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45940.193392245368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45940.193392245368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45940.193392245368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45940.193392245368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45940.193392245368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45940.193392245368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45940.193392245368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45940.193392245368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45940.193392245368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45940.193392245368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45940.193392245368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45940.193392245368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45940.193392245368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45940.193392245368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45940.193392245368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45940.193392245368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45940.193392245368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45940.193392245368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45940.193392245368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45940.193392245368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45940.193392245368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45940.193392245368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45940.193392245368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45940.193392245368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45940.193392245368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45940.193392245368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45940.193392245368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45940.193392245368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45940.193392245368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45940.193392245368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45940.193392245368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45940.193392245368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45940.193392245368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45940.193392245368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45940.193392245368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45940.193392245368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45940.193392245368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45940.193392245368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45940.193392245368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45940.193392245368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45940.193392245368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45940.193392245368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45940.193392245368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45940.193392245368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45940.193392245368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45940.193392245368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45940.193392245368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45940.193392245368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45940.193392245368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45940.193392245368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45940.193392245368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45940.193392245368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45940.193392245368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45940.193392245368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45940.193392245368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45940.193392245368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45940.193392245368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45940.193392245368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45940.193392245368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45940.193392245368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45940.193392245368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45940.193392245368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45940.193392245368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45940.193392245368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45940.193392245368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45940.193392245368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45940.193392245368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45940.193392245368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45940.193392245368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45940.193392245368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45940.193392245368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45940.193392245368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45940.193392245368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45940.193392245368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45940.193392245368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45940.193392245368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45940.193392245368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45940.193392245368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45940.193392245368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45940.193392245368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45940.193392245368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45940.193392245368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45940.193392245368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45940.193392245368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45940.193392245368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45940.193392245368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45940.193392245368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45940.193392245368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45940.193392245368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45940.193392245368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45940.193392245368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45940.193392245368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45940.193392245368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45940.193392245368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45940.193392245368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45940.193392245368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45940.193392245368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45940.193392245368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45940.193392245368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45940.193392245368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45940.193392245368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45940.193392245368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45940.193392245368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45940.193392245368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45940.193392245368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45940.193392245368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45940.193392245368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45940.193392245368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45940.193392245368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45940.193392245368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45940.193392245368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45940.193392245368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45940.193392245368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45940.193392245368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45940.193392245368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45940.193392245368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45940.193392245368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45940.193392245368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45940.193392245368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45940.193392245368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45940.193392245368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45940.193392245368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45940.193392245368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45940.193392245368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45940.193392245368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45940.193392245368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45940.193392245368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45940.193392245368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45940.193392245368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45940.193392245368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45940.193392245368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45940.193392245368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45940.193392245368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45940.193392245368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45940.193392245368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45940.193392245368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45940.193392245368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45940.193392245368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45940.193392245368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45940.193392245368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45940.193392245368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45940.193392245368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45940.193392245368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45940.193392245368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45940.193392245368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45940.193392245368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45940.193392245368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45940.193392245368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45940.193392245368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45940.193392245368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45940.193392245368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45940.193392245368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45940.193392245368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45940.193392245368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45940.193392245368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45940.193392245368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45940.193392245368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45940.193392245368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45940.193392245368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45940.193392245368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45940.193392245368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45940.193392245368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45940.193392245368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45940.193392245368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45940.193392245368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45940.193392245368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45940.193392245368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45940.193392245368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45940.193392245368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45940.193392245368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45940.193392245368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45940.193392245368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45940.193392245368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45940.193392245368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45940.193392245368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45940.193392245368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45940.193392245368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45940.193392245368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45940.193392245368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45940.193392245368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45940.193392245368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45940.193392245368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45940.193392245368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45940.193392245368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45940.193392245368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45940.193392245368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45940.193392245368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45940.193392245368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45940.193392245368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45940.193392245368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45940.193392245368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45940.193392245368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45940.193392245368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45940.193392245368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45940.193392245368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45940.193392245368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45940.193392245368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45940.193392245368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45940.193392245368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45940.193392245368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45940.193392245368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45940.193392245368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45940.193392245368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45940.193392245368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45940.193392245368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45940.193392245368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45940.193392245368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45940.193392245368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45940.193392245368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45940.193392245368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45940.193392245368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45940.193392245368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45940.193392245368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45940.193392245368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45940.193392245368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45940.193392245368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45940.193392245368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45940.193392245368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45940.193392245368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45940.193392245368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45940.193392245368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45940.193392245368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45940.193392245368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45940.193392245368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45940.193392245368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45940.193392245368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45940.193392245368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45940.193392245368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45940.193392245368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45940.193392245368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45940.193392245368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45940.193392245368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45940.193392245368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45940.193392245368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45940.193392245368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45940.193392245368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45940.193392245368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45940.193392245368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45940.193392245368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45940.193392245368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45940.193392245368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45940.193392245368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45940.193392245368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45940.193392245368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45940.193392245368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45940.193392245368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45940.193392245368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45940.193392245368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45940.193392245368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45940.193392245368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45940.193392245368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45940.193392245368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45940.193392245368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45940.193392245368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45940.193392245368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45940.193392245368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45940.193392245368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45940.193392245368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45940.193392245368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45940.193392245368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45940.193392245368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45940.193392245368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45940.193392245368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45940.193392245368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45940.193392245368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45940.193392245368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45940.193392245368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45940.193392245368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45940.193392245368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45940.193392245368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45940.193392245368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45940.193392245368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45940.193392245368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45940.193392245368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45940.193392245368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45940.193392245368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45940.193392245368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45940.193392245368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45940.193392245368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45940.193392245368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45940.193392245368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45940.193392245368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45940.193392245368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45940.193392245368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45940.193392245368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45940.193392245368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45940.193392245368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45940.193392245368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45940.193392245368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45940.193392245368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45940.193392245368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45940.193392245368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45940.193392245368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45940.193392245368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45940.193392245368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45940.193392245368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45940.193392245368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45940.193392245368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45940.193392245368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45940.193392245368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45940.193392245368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45940.193392245368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45940.193392245368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45940.193392245368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45940.193392245368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45940.193392245368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45940.193392245368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45940.193392245368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45940.193392245368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45940.193392245368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45940.193392245368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45940.193392245368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45940.193392245368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45940.193392245368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45940.193392245368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45940.193392245368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45940.193392245368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45940.193392245368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45940.193392245368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45940.193392245368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45940.193392245368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45940.193392245368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45940.193392245368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45940.193392245368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45940.193392245368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45940.193392245368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45940.193392245368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45940.193392245368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45940.193392245368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45940.193392245368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45940.193392245368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45940.193392245368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45940.193392245368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45940.193392245368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45940.193392245368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45940.193392245368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45940.193392245368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45940.193392245368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45940.193392245368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45940.193392245368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45940.193392245368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45940.193392245368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45940.193392245368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45940.193392245368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45940.193392245368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45940.193392245368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45940.193392245368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45940.193392245368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45940.193392245368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45940.193392245368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45940.193392245368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45940.193392245368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45940.193392245368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45940.193392245368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45940.193392245368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45940.193392245368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45940.193392245368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45940.193392245368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45940.193392245368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45940.193392245368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45940.193392245368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45940.193392245368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45940.193392245368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45940.193392245368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45940.193392245368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45940.193392245368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45940.193392245368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45940.193392245368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45940.193392245368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45940.193392245368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45940.193392245368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45940.193392245368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45940.193392245368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45940.193392245368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45940.193392245368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45940.193392245368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45940.193392245368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45940.193392245368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45940.193392245368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45940.193392245368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45940.193392245368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45940.193392245368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45940.193392245368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45940.193392245368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45940.193392245368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45940.193392245368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45940.193392245368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45940.193392245368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45940.193392245368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45940.193392245368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45940.193392245368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45940.193392245368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45940.193392245368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45940.193392245368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45940.193392245368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45940.193392245368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45940.193392245368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45940.193392245368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45940.193392245368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45940.193392245368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45940.193392245368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45940.193392245368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45940.193392245368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45940.193392245368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45940.193392245368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45940.193392245368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45940.193392245368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45940.193392245368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45940.193392245368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45940.193392245368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45940.193392245368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45940.193392245368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45940.193392245368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45940.193392245368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45940.193392245368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45940.193392245368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45940.193392245368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45940.193392245368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45940.193392245368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45940.193392245368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45940.193392245368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45940.193392245368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45940.193392245368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45940.193392245368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45940.193392245368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45940.193392245368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45940.193392245368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45940.193392245368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45940.193392245368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45940.193392245368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45940.193392245368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45940.193392245368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45940.193392245368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45940.193392245368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45940.193392245368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45940.193392245368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45940.193392245368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45940.193392245368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45940.193392245368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45940.193392245368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45940.193392245368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45940.193392245368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45940.193392245368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45940.193392245368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45940.193392245368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45940.193392245368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45940.193392245368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45940.193392245368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45940.193392245368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45940.193392245368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45940.193392245368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45940.193392245368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45940.193392245368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45940.193392245368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45940.193392245368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45940.193392245368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45940.193392245368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45940.193392245368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45940.193392245368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45940.193392245368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45940.193392245368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45940.193392245368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45940.193392245368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45940.193392245368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45940.193392245368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45940.193392245368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45940.193392245368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45940.193392245368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45940.193392245368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45940.193392245368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45940.193392245368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45940.193392245368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45940.193392245368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45940.193392245368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45940.193392245368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45940.193392245368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45940.193392245368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45940.193392245368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45940.193392245368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45940.193392245368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45940.193392245368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45940.193392245368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45940.193392245368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45940.193392245368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45940.193392245368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45940.193392245368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45940.193392245368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45940.193392245368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45940.193392245368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45940.193392245368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45940.193392245368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45940.193392245368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45940.193392245368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45940.193392245368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45940.193392245368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45940.193392245368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45940.193392245368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45940.193392245368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45940.193392245368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45940.193392245368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45940.193392245368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45940.193392245368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45940.193392245368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45940.193392245368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45940.193392245368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45940.193392245368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45940.193392245368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45940.193392245368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45940.193392245368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45940.193392245368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45940.193392245368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45940.193392245368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45940.193392245368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45940.193392245368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45940.193392245368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45940.193392245368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45940.193392245368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45940.193392245368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45940.193392245368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45940.193392245368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45940.193392245368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45940.193392245368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45940.193392245368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45940.193392245368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45940.193392245368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45940.193392245368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45940.193392245368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45940.193392245368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45940.193392245368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45940.193392245368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45940.193392245368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45940.193392245368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45940.193392245368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45940.193392245368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45940.193392245368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45940.193392245368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45940.193392245368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45940.193392245368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45940.193392245368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45940.193392245368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45940.193392245368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45940.193392245368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45940.193392245368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45940.193392245368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45940.193392245368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45940.193392245368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45940.193392245368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45940.193392245368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45940.193392245368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45940.193392245368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45940.193392245368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45940.193392245368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45940.193392245368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45940.193392245368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45940.193392245368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45940.193392245368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45940.193392245368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45940.193392245368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45940.193392245368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45940.193392245368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45940.193392245368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45940.193392245368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45940.193392245368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45940.193392245368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45940.193392245368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45940.193392245368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45940.193392245368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45940.193392245368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45940.193392245368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45940.193392245368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45940.193392245368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45940.193392245368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45940.193392245368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45940.193392245368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45940.193392245368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45940.193392245368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45940.193392245368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45940.193392245368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45940.193392245368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45940.193392245368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45940.193392245368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45940.193392245368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45940.193392245368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45940.193392245368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45940.193392245368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45940.193392245368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45940.193392245368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45940.193392245368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45940.193392245368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45940.193392245368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45940.193392245368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45940.193392245368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45940.193392245368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45940.193392245368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45940.193392245368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45940.193392245368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45940.193392245368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45940.193392245368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45940.193392245368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45940.193392245368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45940.193392245368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45940.193392245368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45940.193392245368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45940.193392245368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45940.193392245368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45940.193392245368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45940.193392245368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45940.193392245368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45940.193392245368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45940.193392245368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45940.193392245368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45940.193392245368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45940.193392245368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45940.193392245368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45940.193392245368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45940.193392245368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45940.193392245368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45940.193392245368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45940.193392245368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45940.193392245368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45940.193392245368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45940.193392245368</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45940.193392245368</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45940.193392245368</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5"/>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39065</v>
      </c>
      <c r="B2" s="102" t="str">
        <f>IFERROR(VLOOKUP(D2,DB!A:K,11,0),"")</f>
        <v>R4</v>
      </c>
      <c r="C2" s="103">
        <v>1</v>
      </c>
      <c r="D2" s="99" t="s">
        <v>35082</v>
      </c>
      <c r="E2" s="104" t="s">
        <v>38964</v>
      </c>
      <c r="F2" s="105">
        <v>45703.480717592596</v>
      </c>
      <c r="G2" s="106">
        <f ca="1">IFERROR(NOW()-F2,"")</f>
        <v>236.71267465277197</v>
      </c>
      <c r="H2" s="105">
        <v>45703.474768518521</v>
      </c>
      <c r="I2" s="102" t="str">
        <f>IFERROR(VLOOKUP(D2,DB!A:F,6,0),"")</f>
        <v>SCECO</v>
      </c>
      <c r="J2" s="102" t="str">
        <f>IFERROR(VLOOKUP(D2,DB!A:G,7,0),"")</f>
        <v>Dead</v>
      </c>
      <c r="K2" s="107" t="s">
        <v>39066</v>
      </c>
      <c r="L2" s="99" t="str">
        <f>IFERROR(VLOOKUP(D2,DB!A:I,9,0),"")</f>
        <v>Latis</v>
      </c>
    </row>
    <row r="3" spans="1:16" ht="15" customHeight="1">
      <c r="A3" s="127" t="s">
        <v>39067</v>
      </c>
      <c r="B3" s="127" t="str">
        <f>IFERROR(VLOOKUP(D3,DB!A:K,11,0),"")</f>
        <v>R4</v>
      </c>
      <c r="C3" s="128">
        <v>3</v>
      </c>
      <c r="D3" s="99" t="s">
        <v>36646</v>
      </c>
      <c r="E3" s="104" t="s">
        <v>38964</v>
      </c>
      <c r="F3" s="131">
        <v>45939.557245370372</v>
      </c>
      <c r="G3" s="132">
        <f ca="1">IFERROR(NOW()-F3,"")</f>
        <v>0.63614687499648426</v>
      </c>
      <c r="H3" s="131">
        <v>45939.542118055557</v>
      </c>
      <c r="I3" s="127" t="str">
        <f>IFERROR(VLOOKUP(D3,DB!A:F,6,0),"")</f>
        <v>Generator-SG</v>
      </c>
      <c r="J3" s="127" t="str">
        <f>IFERROR(VLOOKUP(D3,DB!A:G,7,0),"")</f>
        <v>Weak</v>
      </c>
      <c r="K3" s="133" t="s">
        <v>39068</v>
      </c>
      <c r="L3" s="129" t="str">
        <f>IFERROR(VLOOKUP(D3,DB!A:I,9,0),"")</f>
        <v>Latis</v>
      </c>
    </row>
    <row r="4" spans="1:16" ht="15" customHeight="1">
      <c r="A4" s="127"/>
      <c r="B4" s="127" t="str">
        <f>IFERROR(VLOOKUP(D4,DB!A:K,11,0),"")</f>
        <v/>
      </c>
      <c r="C4" s="128"/>
      <c r="D4" s="129" t="s">
        <v>39069</v>
      </c>
      <c r="E4" s="104"/>
      <c r="F4" s="131"/>
      <c r="G4" s="132">
        <f ca="1">IFERROR(NOW()-F4,"")</f>
        <v>45940.193392245368</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45940.193392245368</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45940.193392245368</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45940.193392245368</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45940.193392245368</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45940.193392245368</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45940.193392245368</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45940.193392245368</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45940.193392245368</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45940.193392245368</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45940.193392245368</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45940.193392245368</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45940.193392245368</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45940.193392245368</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45940.193392245368</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45940.193392245368</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45940.193392245368</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45940.193392245368</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45940.193392245368</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45940.193392245368</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45940.193392245368</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45940.193392245368</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45940.193392245368</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04"/>
      <c r="F27" s="131"/>
      <c r="G27" s="132">
        <f ca="1">IFERROR(NOW()-F27,"")</f>
        <v>45940.193392245368</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04"/>
      <c r="F28" s="131"/>
      <c r="G28" s="132">
        <f ca="1">IFERROR(NOW()-F28,"")</f>
        <v>45940.193392245368</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45940.193392245368</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45940.193392245368</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45940.193392245368</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45940.193392245368</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45940.193392245368</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45940.193392245368</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45940.193392245368</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45940.193392245368</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45940.193392245368</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45940.193392245368</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45940.193392245368</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45940.193392245368</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45940.193392245368</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45940.193392245368</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45940.193392245368</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45940.193392245368</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45940.193392245368</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45940.193392245368</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45940.193392245368</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45940.193392245368</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45940.193392245368</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45940.193392245368</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45940.193392245368</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45940.193392245368</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45940.193392245368</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45940.193392245368</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45940.193392245368</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45940.193392245368</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45940.193392245368</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45940.193392245368</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45940.193392245368</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45940.193392245368</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45940.193392245368</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45940.193392245368</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45940.193392245368</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45940.193392245368</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45940.193392245368</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45940.193392245368</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45940.193392245368</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45940.193392245368</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45940.193392245368</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45940.193392245368</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45940.193392245368</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45940.193392245368</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45940.193392245368</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45940.193392245368</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45940.193392245368</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45940.193392245368</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45940.193392245368</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45940.193392245368</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45940.193392245368</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45940.193392245368</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45940.193392245368</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45940.193392245368</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45940.193392245368</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45940.193392245368</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45940.193392245368</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45940.193392245368</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45940.193392245368</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45940.193392245368</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45940.193392245368</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45940.193392245368</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45940.193392245368</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45940.193392245368</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45940.193392245368</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45940.193392245368</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45940.193392245368</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45940.193392245368</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45940.193392245368</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45940.193392245368</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45940.193392245368</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45940.193392245368</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45940.193392245368</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45940.193392245368</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45940.193392245368</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45940.193392245368</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45940.193392245368</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45940.193392245368</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45940.193392245368</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45940.193392245368</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45940.193392245368</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45940.193392245368</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45940.193392245368</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45940.193392245368</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45940.193392245368</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45940.193392245368</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45940.193392245368</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45940.193392245368</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45940.193392245368</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45940.193392245368</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45940.193392245368</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45940.193392245368</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45940.193392245368</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45940.193392245368</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45940.193392245368</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45940.193392245368</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45940.193392245368</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45940.193392245368</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45940.193392245368</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45940.193392245368</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45940.193392245368</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45940.193392245368</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45940.193392245368</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45940.193392245368</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45940.193392245368</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45940.193392245368</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45940.193392245368</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45940.193392245368</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45940.193392245368</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45940.193392245368</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45940.193392245368</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45940.193392245368</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45940.193392245368</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45940.193392245368</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45940.193392245368</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45940.193392245368</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45940.193392245368</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45940.193392245368</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45940.193392245368</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45940.193392245368</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45940.193392245368</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45940.193392245368</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45940.193392245368</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45940.193392245368</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45940.193392245368</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45940.193392245368</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45940.193392245368</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45940.193392245368</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45940.193392245368</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45940.193392245368</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45940.193392245368</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45940.193392245368</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45940.193392245368</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45940.193392245368</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45940.193392245368</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45940.193392245368</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45940.193392245368</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45940.193392245368</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45940.193392245368</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45940.193392245368</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45940.193392245368</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45940.193392245368</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45940.193392245368</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45940.193392245368</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45940.193392245368</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45940.193392245368</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45940.193392245368</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45940.193392245368</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45940.193392245368</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45940.193392245368</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45940.193392245368</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45940.193392245368</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45940.193392245368</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45940.193392245368</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45940.193392245368</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45940.193392245368</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45940.193392245368</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45940.193392245368</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45940.193392245368</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45940.193392245368</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45940.193392245368</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45940.193392245368</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45940.193392245368</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45940.193392245368</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45940.193392245368</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45940.193392245368</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45940.193392245368</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45940.193392245368</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45940.193392245368</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45940.193392245368</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45940.193392245368</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45940.193392245368</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45940.193392245368</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45940.193392245368</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45940.193392245368</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45940.193392245368</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45940.193392245368</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45940.193392245368</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45940.193392245368</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45940.193392245368</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45940.193392245368</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45940.193392245368</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45940.193392245368</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45940.193392245368</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45940.193392245368</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45940.193392245368</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45940.193392245368</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45940.193392245368</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45940.193392245368</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45940.193392245368</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45940.193392245368</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45940.193392245368</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45940.193392245368</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45940.193392245368</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45940.193392245368</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45940.193392245368</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45940.193392245368</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45940.193392245368</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45940.193392245368</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45940.193392245368</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45940.193392245368</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45940.193392245368</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45940.193392245368</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45940.193392245368</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45940.193392245368</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45940.193392245368</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45940.193392245368</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45940.193392245368</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45940.193392245368</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45940.193392245368</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45940.193392245368</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45940.193392245368</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45940.193392245368</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45940.193392245368</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45940.193392245368</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45940.193392245368</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45940.193392245368</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45940.193392245368</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45940.193392245368</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45940.193392245368</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45940.193392245368</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45940.193392245368</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45940.193392245368</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45940.193392245368</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45940.193392245368</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45940.193392245368</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45940.193392245368</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45940.193392245368</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45940.193392245368</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45940.193392245368</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45940.193392245368</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45940.193392245368</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45940.193392245368</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45940.193392245368</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45940.193392245368</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45940.193392245368</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45940.193392245368</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45940.193392245368</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45940.193392245368</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45940.193392245368</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45940.193392245368</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45940.193392245368</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45940.193392245368</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45940.193392245368</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45940.193392245368</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45940.193392245368</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45940.193392245368</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45940.193392245368</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45940.193392245368</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45940.193392245368</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45940.193392245368</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45940.193392245368</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45940.193392245368</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45940.193392245368</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45940.193392245368</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45940.193392245368</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45940.193392245368</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45940.193392245368</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45940.193392245368</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45940.193392245368</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45940.193392245368</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45940.193392245368</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45940.193392245368</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45940.193392245368</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45940.193392245368</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45940.193392245368</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45940.193392245368</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45940.193392245368</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45940.193392245368</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45940.193392245368</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45940.193392245368</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45940.193392245368</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45940.193392245368</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45940.193392245368</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45940.193392245368</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45940.193392245368</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45940.193392245368</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45940.193392245368</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45940.193392245368</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45940.193392245368</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45940.193392245368</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45940.193392245368</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45940.193392245368</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45940.193392245368</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45940.193392245368</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45940.193392245368</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45940.193392245368</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45940.193392245368</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45940.193392245368</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45940.193392245368</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45940.193392245368</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45940.193392245368</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45940.193392245368</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45940.193392245368</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45940.193392245368</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45940.193392245368</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45940.193392245368</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45940.193392245368</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45940.193392245368</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45940.193392245368</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45940.193392245368</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45940.193392245368</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45940.193392245368</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45940.193392245368</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45940.193392245368</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45940.193392245368</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45940.193392245368</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45940.193392245368</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45940.193392245368</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45940.193392245368</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45940.193392245368</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45940.193392245368</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45940.193392245368</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45940.193392245368</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45940.193392245368</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45940.193392245368</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45940.193392245368</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45940.193392245368</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45940.193392245368</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45940.193392245368</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45940.193392245368</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45940.193392245368</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45940.193392245368</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45940.193392245368</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45940.193392245368</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45940.193392245368</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45940.193392245368</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45940.193392245368</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45940.193392245368</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45940.193392245368</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45940.193392245368</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45940.193392245368</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45940.193392245368</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45940.193392245368</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45940.193392245368</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45940.193392245368</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45940.193392245368</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45940.193392245368</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45940.193392245368</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45940.193392245368</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45940.193392245368</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45940.193392245368</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45940.193392245368</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45940.193392245368</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45940.193392245368</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45940.193392245368</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45940.193392245368</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45940.193392245368</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45940.193392245368</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45940.193392245368</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45940.193392245368</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45940.193392245368</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45940.193392245368</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45940.193392245368</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45940.193392245368</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45940.193392245368</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45940.193392245368</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45940.193392245368</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45940.193392245368</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45940.193392245368</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45940.193392245368</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45940.193392245368</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45940.193392245368</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45940.193392245368</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45940.193392245368</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45940.193392245368</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45940.193392245368</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45940.193392245368</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45940.193392245368</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45940.193392245368</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45940.193392245368</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45940.193392245368</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45940.193392245368</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45940.193392245368</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45940.193392245368</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45940.193392245368</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45940.193392245368</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45940.193392245368</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45940.193392245368</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45940.193392245368</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45940.193392245368</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45940.193392245368</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45940.193392245368</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45940.193392245368</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45940.193392245368</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45940.193392245368</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45940.193392245368</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45940.193392245368</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45940.193392245368</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45940.193392245368</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45940.193392245368</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45940.193392245368</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45940.193392245368</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45940.193392245368</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45940.193392245368</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45940.193392245368</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45940.193392245368</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45940.193392245368</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45940.193392245368</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45940.193392245368</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45940.193392245368</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45940.193392245368</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45940.193392245368</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45940.193392245368</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45940.193392245368</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45940.193392245368</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45940.193392245368</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45940.193392245368</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45940.193392245368</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45940.193392245368</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45940.193392245368</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45940.193392245368</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45940.193392245368</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45940.193392245368</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45940.193392245368</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45940.193392245368</v>
      </c>
      <c r="H444" s="131"/>
      <c r="I444" s="127" t="str">
        <f>IFERROR(VLOOKUP(D444,DB!A:F,6,0),"")</f>
        <v/>
      </c>
      <c r="J444" s="127" t="str">
        <f>IFERROR(VLOOKUP(D444,DB!A:G,7,0),"")</f>
        <v/>
      </c>
      <c r="K444" s="133"/>
      <c r="L444" s="129" t="str">
        <f>IFERROR(VLOOKUP(D444,DB!A:I,9,0),"")</f>
        <v/>
      </c>
    </row>
    <row r="445" spans="1:12" ht="15" customHeight="1">
      <c r="A445" s="134"/>
      <c r="B445" s="134" t="str">
        <f>IFERROR(VLOOKUP(D445,DB!A:K,11,0),"")</f>
        <v/>
      </c>
      <c r="C445" s="135"/>
      <c r="D445" s="136"/>
      <c r="E445" s="137"/>
      <c r="F445" s="138"/>
      <c r="G445" s="139">
        <f ca="1">IFERROR(NOW()-F445,"")</f>
        <v>45940.193392245368</v>
      </c>
      <c r="H445" s="138"/>
      <c r="I445" s="134" t="str">
        <f>IFERROR(VLOOKUP(D445,DB!A:F,6,0),"")</f>
        <v/>
      </c>
      <c r="J445" s="134" t="str">
        <f>IFERROR(VLOOKUP(D445,DB!A:G,7,0),"")</f>
        <v/>
      </c>
      <c r="K445" s="140"/>
      <c r="L445" s="136" t="str">
        <f>IFERROR(VLOOKUP(D445,DB!A:I,9,0),"")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tabSelected="1" workbookViewId="0">
      <selection activeCell="D7" sqref="D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39070</v>
      </c>
      <c r="B2" s="37" t="str">
        <f>IFERROR(VLOOKUP(D2,DB!A:K,11,0),"")</f>
        <v>R5</v>
      </c>
      <c r="C2" s="37">
        <v>3</v>
      </c>
      <c r="D2" s="126" t="s">
        <v>36000</v>
      </c>
      <c r="E2" s="37" t="s">
        <v>38964</v>
      </c>
      <c r="F2" s="38">
        <v>45891.832060185188</v>
      </c>
      <c r="G2" s="163">
        <f ca="1">IFERROR(NOW()-F2,"")</f>
        <v>48.361332060179848</v>
      </c>
      <c r="H2" s="38">
        <v>45891.790393518517</v>
      </c>
      <c r="I2" s="37" t="str">
        <f>IFERROR(VLOOKUP(D2,DB!A:F,6,0),"")</f>
        <v>Generator-SG</v>
      </c>
      <c r="J2" s="37" t="str">
        <f>IFERROR(VLOOKUP(D2,DB!A:G,7,0),"")</f>
        <v>Vandalized</v>
      </c>
      <c r="K2" s="37" t="s">
        <v>39071</v>
      </c>
      <c r="L2" s="37" t="str">
        <f>IFERROR(VLOOKUP(D2,DB!A:I,9,0),"")</f>
        <v>Latis</v>
      </c>
      <c r="M2" s="125"/>
    </row>
    <row r="3" spans="1:13" ht="30.75">
      <c r="A3" s="37" t="s">
        <v>39072</v>
      </c>
      <c r="B3" s="37" t="str">
        <f>IFERROR(VLOOKUP(D3,DB!A:K,11,0),"")</f>
        <v>R5</v>
      </c>
      <c r="C3" s="37">
        <v>1</v>
      </c>
      <c r="D3" s="37" t="s">
        <v>31295</v>
      </c>
      <c r="E3" s="37" t="s">
        <v>39052</v>
      </c>
      <c r="F3" s="38">
        <v>45926.188877314817</v>
      </c>
      <c r="G3" s="163">
        <f t="shared" ref="G3" ca="1" si="0">IFERROR(NOW()-F3,"")</f>
        <v>14.004514930551522</v>
      </c>
      <c r="H3" s="38">
        <v>45926.158159722225</v>
      </c>
      <c r="I3" s="37" t="str">
        <f>IFERROR(VLOOKUP(D3,DB!A:F,6,0),"")</f>
        <v>SCECO</v>
      </c>
      <c r="J3" s="37" t="str">
        <f>IFERROR(VLOOKUP(D3,DB!A:G,7,0),"")</f>
        <v>Good</v>
      </c>
      <c r="K3" s="37" t="s">
        <v>39073</v>
      </c>
      <c r="L3" s="37" t="str">
        <f>IFERROR(VLOOKUP(D3,DB!A:I,9,0),"")</f>
        <v>Latis</v>
      </c>
      <c r="M3" s="125"/>
    </row>
    <row r="4" spans="1:13" ht="15">
      <c r="A4" s="37" t="s">
        <v>39074</v>
      </c>
      <c r="B4" s="37" t="str">
        <f>IFERROR(VLOOKUP(D4,DB!A:K,11,0),"")</f>
        <v>R5</v>
      </c>
      <c r="C4" s="37">
        <v>1</v>
      </c>
      <c r="D4" s="37" t="s">
        <v>35903</v>
      </c>
      <c r="E4" s="37" t="s">
        <v>38964</v>
      </c>
      <c r="F4" s="38">
        <v>45939.885000000002</v>
      </c>
      <c r="G4" s="39">
        <f t="shared" ref="G4:G11" ca="1" si="1">IFERROR(NOW()-F4,"")</f>
        <v>0.30839224536612164</v>
      </c>
      <c r="H4" s="38">
        <v>45939.879293981481</v>
      </c>
      <c r="I4" s="37" t="str">
        <f>IFERROR(VLOOKUP(D4,DB!A:F,6,0),"")</f>
        <v>Generator-SG</v>
      </c>
      <c r="J4" s="37" t="str">
        <f>IFERROR(VLOOKUP(D4,DB!A:G,7,0),"")</f>
        <v>Dead</v>
      </c>
      <c r="K4" s="37" t="s">
        <v>39075</v>
      </c>
      <c r="L4" s="37" t="str">
        <f>IFERROR(VLOOKUP(D4,DB!A:I,9,0),"")</f>
        <v>Latis</v>
      </c>
    </row>
    <row r="5" spans="1:13" ht="15">
      <c r="A5" s="37"/>
      <c r="B5" s="37" t="str">
        <f>IFERROR(VLOOKUP(D5,DB!A:K,11,0),"")</f>
        <v/>
      </c>
      <c r="C5" s="37"/>
      <c r="D5" s="126"/>
      <c r="E5" s="37"/>
      <c r="F5" s="38"/>
      <c r="G5" s="39">
        <f t="shared" ca="1" si="1"/>
        <v>45940.193392245368</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45940.193392245368</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45940.193392245368</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45940.193392245368</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45940.193392245368</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45940.193392245368</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45940.193392245368</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ref="G12:G43" ca="1" si="2">IFERROR(NOW()-F12,"")</f>
        <v>45940.193392245368</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45940.193392245368</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45940.193392245368</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45940.193392245368</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45940.193392245368</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45940.193392245368</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45940.193392245368</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45940.193392245368</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45940.193392245368</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45940.193392245368</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45940.193392245368</v>
      </c>
      <c r="H22" s="38"/>
      <c r="I22" s="37" t="str">
        <f>IFERROR(VLOOKUP(D22,DB!A:F,6,0),"")</f>
        <v/>
      </c>
      <c r="J22" s="37" t="str">
        <f>IFERROR(VLOOKUP(D22,DB!A:G,7,0),"")</f>
        <v/>
      </c>
      <c r="K22" s="37"/>
      <c r="L22" s="37" t="str">
        <f>IFERROR(VLOOKUP(D22,DB!A:I,9,0),"")</f>
        <v/>
      </c>
    </row>
    <row r="23" spans="1:12" ht="15">
      <c r="A23" s="84"/>
      <c r="B23" s="84" t="str">
        <f>IFERROR(VLOOKUP(D23,DB!A:K,11,0),"")</f>
        <v/>
      </c>
      <c r="C23" s="84"/>
      <c r="D23" s="84"/>
      <c r="E23" s="84"/>
      <c r="F23" s="123"/>
      <c r="G23" s="124">
        <f t="shared" ca="1" si="2"/>
        <v>45940.193392245368</v>
      </c>
      <c r="H23" s="123"/>
      <c r="I23" s="84" t="str">
        <f>IFERROR(VLOOKUP(D23,DB!A:F,6,0),"")</f>
        <v/>
      </c>
      <c r="J23" s="84" t="str">
        <f>IFERROR(VLOOKUP(D23,DB!A:G,7,0),"")</f>
        <v/>
      </c>
      <c r="K23" s="84"/>
      <c r="L23" s="84" t="str">
        <f>IFERROR(VLOOKUP(D23,DB!A:I,9,0),"")</f>
        <v/>
      </c>
    </row>
    <row r="24" spans="1:12" ht="15">
      <c r="A24" s="37"/>
      <c r="B24" s="37" t="str">
        <f>IFERROR(VLOOKUP(D24,DB!A:K,11,0),"")</f>
        <v/>
      </c>
      <c r="C24" s="37"/>
      <c r="D24" s="37"/>
      <c r="E24" s="37"/>
      <c r="F24" s="38"/>
      <c r="G24" s="39">
        <f t="shared" ca="1" si="2"/>
        <v>45940.193392245368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45940.193392245368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45940.193392245368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45940.193392245368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45940.193392245368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45940.193392245368</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45940.193392245368</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45940.193392245368</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45940.193392245368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45940.193392245368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45940.193392245368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45940.193392245368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45940.193392245368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45940.193392245368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45940.193392245368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45940.193392245368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45940.193392245368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45940.193392245368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45940.193392245368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45940.193392245368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ref="G44:G75" ca="1" si="3">IFERROR(NOW()-F44,"")</f>
        <v>45940.193392245368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45940.193392245368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45940.193392245368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45940.193392245368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45940.193392245368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45940.193392245368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45940.193392245368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45940.193392245368</v>
      </c>
      <c r="H51" s="38"/>
      <c r="I51" s="37" t="str">
        <f>IFERROR(VLOOKUP(D51,DB!A:F,6,0),"")</f>
        <v/>
      </c>
      <c r="J51" s="37" t="str">
        <f>IFERROR(VLOOKUP(D51,DB!A:G,7,0),"")</f>
        <v/>
      </c>
      <c r="K51" s="37"/>
      <c r="L51" s="37" t="str">
        <f>IFERROR(VLOOKUP(D51,DB!A:I,9,0),"")</f>
        <v/>
      </c>
    </row>
    <row r="52" spans="1:12" ht="15">
      <c r="A52" s="84"/>
      <c r="B52" s="84" t="str">
        <f>IFERROR(VLOOKUP(D52,DB!A:K,11,0),"")</f>
        <v/>
      </c>
      <c r="C52" s="84"/>
      <c r="D52" s="84"/>
      <c r="E52" s="84"/>
      <c r="F52" s="123"/>
      <c r="G52" s="124">
        <f t="shared" ca="1" si="3"/>
        <v>45940.193392245368</v>
      </c>
      <c r="H52" s="123"/>
      <c r="I52" s="84" t="str">
        <f>IFERROR(VLOOKUP(D52,DB!A:F,6,0),"")</f>
        <v/>
      </c>
      <c r="J52" s="84" t="str">
        <f>IFERROR(VLOOKUP(D52,DB!A:G,7,0),"")</f>
        <v/>
      </c>
      <c r="K52" s="84"/>
      <c r="L52" s="84" t="str">
        <f>IFERROR(VLOOKUP(D52,DB!A:I,9,0),"")</f>
        <v/>
      </c>
    </row>
    <row r="53" spans="1:12" ht="15">
      <c r="A53" s="37"/>
      <c r="B53" s="37" t="str">
        <f>IFERROR(VLOOKUP(D53,DB!A:K,11,0),"")</f>
        <v/>
      </c>
      <c r="C53" s="37"/>
      <c r="D53" s="37"/>
      <c r="E53" s="37"/>
      <c r="F53" s="38"/>
      <c r="G53" s="39">
        <f t="shared" ca="1" si="3"/>
        <v>45940.193392245368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45940.193392245368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45940.193392245368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45940.193392245368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45940.193392245368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45940.193392245368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45940.193392245368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45940.193392245368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45940.193392245368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45940.193392245368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45940.193392245368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45940.193392245368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45940.193392245368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45940.193392245368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45940.193392245368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45940.193392245368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45940.193392245368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45940.193392245368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45940.193392245368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45940.193392245368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45940.193392245368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45940.193392245368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45940.193392245368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ref="G76:G107" ca="1" si="4">IFERROR(NOW()-F76,"")</f>
        <v>45940.193392245368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45940.193392245368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45940.193392245368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45940.193392245368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45940.193392245368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45940.193392245368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45940.193392245368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45940.193392245368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45940.193392245368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45940.193392245368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45940.193392245368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45940.193392245368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45940.193392245368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45940.193392245368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45940.193392245368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45940.193392245368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45940.193392245368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45940.193392245368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45940.193392245368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45940.193392245368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45940.193392245368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45940.193392245368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45940.193392245368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45940.193392245368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45940.193392245368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45940.193392245368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45940.193392245368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45940.193392245368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45940.193392245368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45940.193392245368</v>
      </c>
      <c r="H105" s="38"/>
      <c r="I105" s="37" t="str">
        <f>IFERROR(VLOOKUP(D105,DB!A:F,6,0),"")</f>
        <v/>
      </c>
      <c r="J105" s="37" t="str">
        <f>IFERROR(VLOOKUP(D105,DB!A:G,7,0),"")</f>
        <v/>
      </c>
      <c r="K105" s="37"/>
      <c r="L105" s="37" t="str">
        <f>IFERROR(VLOOKUP(D105,DB!A:I,9,0),"")</f>
        <v/>
      </c>
    </row>
    <row r="106" spans="1:12" ht="15">
      <c r="A106" s="84"/>
      <c r="B106" s="84" t="str">
        <f>IFERROR(VLOOKUP(D106,DB!A:K,11,0),"")</f>
        <v/>
      </c>
      <c r="C106" s="84"/>
      <c r="D106" s="84"/>
      <c r="E106" s="84"/>
      <c r="F106" s="123"/>
      <c r="G106" s="124">
        <f t="shared" ca="1" si="4"/>
        <v>45940.193392245368</v>
      </c>
      <c r="H106" s="123"/>
      <c r="I106" s="84" t="str">
        <f>IFERROR(VLOOKUP(D106,DB!A:F,6,0),"")</f>
        <v/>
      </c>
      <c r="J106" s="84" t="str">
        <f>IFERROR(VLOOKUP(D106,DB!A:G,7,0),"")</f>
        <v/>
      </c>
      <c r="K106" s="84"/>
      <c r="L106" s="84" t="str">
        <f>IFERROR(VLOOKUP(D106,DB!A:I,9,0),"")</f>
        <v/>
      </c>
    </row>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8" ht="15"/>
    <row r="769" ht="15"/>
    <row r="776" ht="15"/>
    <row r="779" ht="15"/>
    <row r="781" ht="15"/>
    <row r="784" ht="15"/>
    <row r="792" ht="15"/>
    <row r="793" ht="15"/>
    <row r="795" ht="15"/>
    <row r="796" ht="15"/>
    <row r="800" ht="15"/>
    <row r="801" ht="15"/>
    <row r="803" ht="15"/>
    <row r="804" ht="15"/>
    <row r="805" ht="15"/>
    <row r="806" ht="15"/>
    <row r="807" ht="15"/>
    <row r="808" ht="15"/>
    <row r="809" ht="15"/>
    <row r="810"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9" ht="15"/>
    <row r="840"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3" ht="15"/>
    <row r="864" ht="15"/>
    <row r="867" ht="15"/>
    <row r="905" ht="15"/>
    <row r="906" ht="15"/>
    <row r="908" ht="15"/>
    <row r="909" ht="15"/>
    <row r="910" ht="15"/>
    <row r="912" ht="15"/>
    <row r="913" ht="15"/>
    <row r="917" ht="15"/>
    <row r="918" ht="15"/>
    <row r="920" ht="15"/>
    <row r="921" ht="15"/>
    <row r="923" ht="15"/>
    <row r="924" ht="15"/>
    <row r="925" ht="15"/>
    <row r="926" ht="15"/>
    <row r="927" ht="15"/>
    <row r="928" ht="15"/>
    <row r="929" ht="15"/>
    <row r="930" ht="15"/>
    <row r="931" ht="15"/>
    <row r="933" ht="15"/>
    <row r="934" ht="15"/>
    <row r="936" ht="15"/>
    <row r="937"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6" ht="15"/>
    <row r="977" ht="15"/>
    <row r="979" ht="15"/>
    <row r="980" ht="15"/>
    <row r="981" ht="15"/>
    <row r="982" ht="15"/>
    <row r="983" ht="15"/>
    <row r="984" ht="15"/>
    <row r="985" ht="15"/>
    <row r="986" ht="15"/>
    <row r="988" ht="15"/>
    <row r="989" ht="15"/>
    <row r="991" ht="15"/>
    <row r="992" ht="15"/>
    <row r="995" ht="15"/>
    <row r="996" ht="15"/>
    <row r="999" ht="15"/>
    <row r="1002" ht="15"/>
    <row r="1003" ht="15"/>
    <row r="1005" ht="15"/>
    <row r="1006" ht="15"/>
    <row r="1008" ht="15"/>
    <row r="1009" ht="15"/>
    <row r="1011" ht="15"/>
    <row r="1012" ht="15"/>
    <row r="1014" ht="15"/>
    <row r="1015" ht="15"/>
    <row r="1016" ht="15"/>
    <row r="1017" ht="15"/>
    <row r="1018" ht="15"/>
    <row r="1019" ht="15"/>
    <row r="1020" ht="15"/>
    <row r="1021" ht="15"/>
    <row r="1022" ht="15"/>
    <row r="1023" ht="15"/>
    <row r="1024" ht="15"/>
    <row r="1025" ht="15"/>
    <row r="1026" ht="15"/>
    <row r="1027" ht="15"/>
    <row r="1028" ht="15"/>
    <row r="1029" ht="15"/>
    <row r="1030" ht="15"/>
    <row r="1033" ht="15"/>
    <row r="1204" ht="15"/>
    <row r="1205" ht="15"/>
    <row r="1207" ht="15"/>
    <row r="1208" ht="15"/>
    <row r="1215" ht="15"/>
    <row r="1216" ht="15"/>
    <row r="1217" ht="15"/>
    <row r="1218" ht="15"/>
    <row r="1219" ht="15"/>
    <row r="1220" ht="15"/>
    <row r="1223" ht="15"/>
    <row r="1224" ht="15"/>
    <row r="1225" ht="15"/>
    <row r="1226" ht="15"/>
    <row r="1227" ht="15"/>
    <row r="1228" ht="15"/>
    <row r="1229"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2" ht="15"/>
    <row r="1253" ht="15"/>
    <row r="1254" ht="15"/>
    <row r="1255" ht="15"/>
    <row r="1256" ht="15"/>
    <row r="1257" ht="15"/>
    <row r="1258" ht="15"/>
    <row r="1259" ht="15"/>
    <row r="1260" ht="15"/>
    <row r="1261" ht="15"/>
    <row r="1262" ht="15"/>
    <row r="1263" ht="15"/>
    <row r="1264" ht="15"/>
    <row r="1265" ht="15"/>
    <row r="1266" ht="15"/>
    <row r="1267" ht="15"/>
    <row r="1268" ht="15"/>
    <row r="1269" ht="15"/>
    <row r="1272" ht="15"/>
    <row r="1279" ht="15"/>
    <row r="1282" ht="15"/>
    <row r="1283" ht="15"/>
    <row r="1285" ht="15"/>
    <row r="1286" ht="15"/>
    <row r="1287" ht="15"/>
    <row r="1290" ht="15"/>
    <row r="1291" ht="15"/>
    <row r="1294" ht="15"/>
    <row r="1296" ht="15"/>
    <row r="1297" ht="15"/>
    <row r="1299" ht="15"/>
    <row r="1300" ht="15"/>
    <row r="1302" ht="15"/>
    <row r="1303"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6" ht="15"/>
    <row r="1327" ht="15"/>
    <row r="1329" ht="15"/>
    <row r="1337" ht="15"/>
    <row r="1339" ht="15"/>
    <row r="1340" ht="15"/>
    <row r="1341" ht="15"/>
    <row r="1342" ht="15"/>
    <row r="1343" ht="15"/>
    <row r="1344" ht="15"/>
    <row r="1345" ht="15"/>
    <row r="1346" ht="15"/>
    <row r="1347" ht="15"/>
    <row r="1348" ht="15"/>
    <row r="1349" ht="15"/>
    <row r="1350" ht="15"/>
    <row r="1351" ht="15"/>
    <row r="1352" ht="15"/>
    <row r="1353" ht="15"/>
    <row r="1354" ht="15"/>
    <row r="1355" ht="15"/>
    <row r="1357" ht="15"/>
    <row r="1361" ht="15"/>
    <row r="1362" ht="15"/>
    <row r="1363" ht="15"/>
    <row r="1365" ht="15"/>
    <row r="1366" ht="15"/>
    <row r="1367" ht="15"/>
    <row r="1368" ht="15"/>
    <row r="1369" ht="15"/>
    <row r="1370" ht="15"/>
    <row r="1371" ht="15"/>
    <row r="1372" ht="15"/>
    <row r="1373" ht="15"/>
    <row r="1376" ht="15"/>
    <row r="1377" ht="15"/>
    <row r="1379" ht="15"/>
  </sheetData>
  <dataValidations count="2">
    <dataValidation allowBlank="1" showInputMessage="1" showErrorMessage="1" sqref="E1" xr:uid="{920C6338-E771-4DAE-8C89-92A9093EA4DE}"/>
    <dataValidation type="list" allowBlank="1" showInputMessage="1" showErrorMessage="1" sqref="E2:E1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7"/>
  <sheetViews>
    <sheetView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5.69921875" style="26" bestFit="1"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39076</v>
      </c>
      <c r="B2" s="149" t="s">
        <v>5398</v>
      </c>
      <c r="C2" s="148">
        <v>1</v>
      </c>
      <c r="D2" s="149" t="s">
        <v>34463</v>
      </c>
      <c r="E2" s="148" t="s">
        <v>39077</v>
      </c>
      <c r="F2" s="150">
        <v>45926.772847222222</v>
      </c>
      <c r="G2" s="151">
        <f ca="1">IFERROR(NOW()-F2,"-")</f>
        <v>13.420545023145678</v>
      </c>
      <c r="H2" s="152">
        <v>45927.449074074102</v>
      </c>
      <c r="I2" s="149" t="str">
        <f>IFERROR(VLOOKUP(D2,DB!A:F,6,0),"")</f>
        <v>SCECO</v>
      </c>
      <c r="J2" s="149" t="str">
        <f>IFERROR(VLOOKUP(D2,DB!A:G,7,0),"")</f>
        <v>Weak</v>
      </c>
      <c r="K2" s="148" t="s">
        <v>39078</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39079</v>
      </c>
      <c r="B3" s="149" t="str">
        <f>IFERROR(VLOOKUP(D3,DB!A:K,11,0),"")</f>
        <v>R6</v>
      </c>
      <c r="C3" s="148">
        <v>1</v>
      </c>
      <c r="D3" s="149" t="s">
        <v>34282</v>
      </c>
      <c r="E3" s="148" t="s">
        <v>38964</v>
      </c>
      <c r="F3" s="152">
        <v>45939.529062499998</v>
      </c>
      <c r="G3" s="151">
        <f ca="1">IFERROR(NOW()-F3,"-")</f>
        <v>0.66432974537019618</v>
      </c>
      <c r="H3" s="152">
        <v>45927.987534722219</v>
      </c>
      <c r="I3" s="149" t="str">
        <f>IFERROR(VLOOKUP(D3,DB!A:F,6,0),"")</f>
        <v>SCECO</v>
      </c>
      <c r="J3" s="149" t="str">
        <f>IFERROR(VLOOKUP(D3,DB!A:G,7,0),"")</f>
        <v>Vandalized</v>
      </c>
      <c r="K3" s="148" t="s">
        <v>39080</v>
      </c>
      <c r="L3" s="149" t="str">
        <f>IFERROR(VLOOKUP(D3,DB!A:I,9,0),"")</f>
        <v>Latis</v>
      </c>
    </row>
    <row r="4" spans="1:16383" ht="31.5" customHeight="1">
      <c r="A4" s="148" t="s">
        <v>39081</v>
      </c>
      <c r="B4" s="149" t="s">
        <v>5398</v>
      </c>
      <c r="C4" s="148">
        <v>1</v>
      </c>
      <c r="D4" s="149" t="s">
        <v>32861</v>
      </c>
      <c r="E4" s="148" t="s">
        <v>39077</v>
      </c>
      <c r="F4" s="150">
        <v>45933.880972222221</v>
      </c>
      <c r="G4" s="151">
        <f ca="1">IFERROR(NOW()-F4,"-")</f>
        <v>6.3124200231468421</v>
      </c>
      <c r="H4" s="152">
        <v>45929.455266203702</v>
      </c>
      <c r="I4" s="149" t="str">
        <f>IFERROR(VLOOKUP(D4,DB!A:F,6,0),"")</f>
        <v>SCECO</v>
      </c>
      <c r="J4" s="149" t="str">
        <f>IFERROR(VLOOKUP(D4,DB!A:G,7,0),"")</f>
        <v>In progress</v>
      </c>
      <c r="K4" s="148" t="s">
        <v>39082</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39083</v>
      </c>
      <c r="B5" s="149" t="s">
        <v>5398</v>
      </c>
      <c r="C5" s="148">
        <v>1</v>
      </c>
      <c r="D5" s="149" t="s">
        <v>33408</v>
      </c>
      <c r="E5" s="148" t="s">
        <v>38964</v>
      </c>
      <c r="F5" s="150">
        <v>45939.857638888891</v>
      </c>
      <c r="G5" s="151">
        <f ca="1">IFERROR(NOW()-F5,"-")</f>
        <v>0.33575335647765314</v>
      </c>
      <c r="H5" s="152">
        <v>45934.470231481479</v>
      </c>
      <c r="I5" s="149" t="str">
        <f>IFERROR(VLOOKUP(D5,DB!A:F,6,0),"")</f>
        <v>SCECO</v>
      </c>
      <c r="J5" s="149" t="str">
        <f>IFERROR(VLOOKUP(D5,DB!A:G,7,0),"")</f>
        <v>Dead</v>
      </c>
      <c r="K5" s="148" t="s">
        <v>39082</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39084</v>
      </c>
      <c r="B6" s="149" t="str">
        <f>IFERROR(VLOOKUP(D6,DB!A:K,11,0),"")</f>
        <v>R6</v>
      </c>
      <c r="C6" s="148">
        <v>1</v>
      </c>
      <c r="D6" s="149" t="s">
        <v>33325</v>
      </c>
      <c r="E6" s="148" t="s">
        <v>38964</v>
      </c>
      <c r="F6" s="150">
        <v>45939.789467592593</v>
      </c>
      <c r="G6" s="151">
        <f ca="1">IFERROR(NOW()-F6,"-")</f>
        <v>0.40392465277545853</v>
      </c>
      <c r="H6" s="152">
        <v>45939.783831018518</v>
      </c>
      <c r="I6" s="149" t="str">
        <f>IFERROR(VLOOKUP(D6,DB!A:F,6,0),"")</f>
        <v>Generator-SG</v>
      </c>
      <c r="J6" s="149" t="str">
        <f>IFERROR(VLOOKUP(D6,DB!A:G,7,0),"")</f>
        <v>Vandalized</v>
      </c>
      <c r="K6" s="148" t="s">
        <v>39085</v>
      </c>
      <c r="L6" s="149" t="str">
        <f>IFERROR(VLOOKUP(D6,DB!A:I,9,0),"")</f>
        <v>Latis</v>
      </c>
    </row>
    <row r="7" spans="1:16383" ht="31.5" customHeight="1">
      <c r="A7" s="148" t="s">
        <v>39086</v>
      </c>
      <c r="B7" s="149" t="str">
        <f>IFERROR(VLOOKUP(D7,DB!A:K,11,0),"")</f>
        <v>R6</v>
      </c>
      <c r="C7" s="148">
        <v>1</v>
      </c>
      <c r="D7" s="149" t="s">
        <v>32687</v>
      </c>
      <c r="E7" s="148" t="s">
        <v>38964</v>
      </c>
      <c r="F7" s="150"/>
      <c r="G7" s="151">
        <f ca="1">IFERROR(NOW()-F7,"-")</f>
        <v>45940.193392245368</v>
      </c>
      <c r="H7" s="152">
        <v>45940.086435185185</v>
      </c>
      <c r="I7" s="149" t="str">
        <f>IFERROR(VLOOKUP(D7,DB!A:F,6,0),"")</f>
        <v>SCECO</v>
      </c>
      <c r="J7" s="149" t="str">
        <f>IFERROR(VLOOKUP(D7,DB!A:G,7,0),"")</f>
        <v>Vandalized</v>
      </c>
      <c r="K7" s="148" t="s">
        <v>39087</v>
      </c>
      <c r="L7" s="149" t="str">
        <f>IFERROR(VLOOKUP(D7,DB!A:I,9,0),"")</f>
        <v>Latis</v>
      </c>
    </row>
    <row r="8" spans="1:16383" ht="31.5" customHeight="1">
      <c r="A8" s="156"/>
      <c r="B8" s="156" t="str">
        <f>IFERROR(VLOOKUP(D8,DB!A:K,11,0),"")</f>
        <v/>
      </c>
      <c r="C8" s="156"/>
      <c r="D8" s="156"/>
      <c r="E8" s="156"/>
      <c r="F8" s="161"/>
      <c r="G8" s="151">
        <f ca="1">IFERROR(NOW()-F8,"-")</f>
        <v>45940.193392245368</v>
      </c>
      <c r="H8" s="156"/>
      <c r="I8" s="156" t="str">
        <f>IFERROR(VLOOKUP(D8,DB!A:F,6,0),"")</f>
        <v/>
      </c>
      <c r="J8" s="156" t="str">
        <f>IFERROR(VLOOKUP(D8,DB!A:G,7,0),"")</f>
        <v/>
      </c>
      <c r="K8" s="156"/>
      <c r="L8" s="156" t="str">
        <f>IFERROR(VLOOKUP(D8,DB!A:I,9,0),"")</f>
        <v/>
      </c>
    </row>
    <row r="9" spans="1:16383" ht="31.5" customHeight="1">
      <c r="A9" s="156"/>
      <c r="B9" s="156" t="str">
        <f>IFERROR(VLOOKUP(D9,DB!A:K,11,0),"")</f>
        <v/>
      </c>
      <c r="C9" s="156"/>
      <c r="D9" s="156"/>
      <c r="E9" s="156"/>
      <c r="F9" s="156"/>
      <c r="G9" s="151">
        <f ca="1">IFERROR(NOW()-F9,"-")</f>
        <v>45940.193392245368</v>
      </c>
      <c r="H9" s="156"/>
      <c r="I9" s="156" t="str">
        <f>IFERROR(VLOOKUP(D9,DB!A:F,6,0),"")</f>
        <v/>
      </c>
      <c r="J9" s="156" t="str">
        <f>IFERROR(VLOOKUP(D9,DB!A:G,7,0),"")</f>
        <v/>
      </c>
      <c r="K9" s="156"/>
      <c r="L9" s="156" t="str">
        <f>IFERROR(VLOOKUP(D9,DB!A:I,9,0),"")</f>
        <v/>
      </c>
    </row>
    <row r="10" spans="1:16383" ht="31.5" customHeight="1">
      <c r="A10" s="110"/>
      <c r="B10" s="157" t="str">
        <f>IFERROR(VLOOKUP(D10,DB!A:K,11,0),"")</f>
        <v/>
      </c>
      <c r="C10" s="157"/>
      <c r="D10" s="156"/>
      <c r="E10" s="156"/>
      <c r="F10" s="113"/>
      <c r="G10" s="151">
        <f ca="1">IFERROR(NOW()-F10,"-")</f>
        <v>45940.193392245368</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45940.193392245368</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45940.193392245368</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45940.193392245368</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45940.193392245368</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45940.193392245368</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45940.193392245368</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45940.193392245368</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45940.193392245368</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45940.193392245368</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45940.193392245368</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45940.193392245368</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45940.193392245368</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45940.193392245368</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45940.193392245368</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45940.193392245368</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45940.193392245368</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45940.193392245368</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45940.193392245368</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45940.193392245368</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45940.193392245368</v>
      </c>
      <c r="H30" s="113"/>
      <c r="I30" s="157" t="str">
        <f>IFERROR(VLOOKUP(D30,DB!A:F,6,0),"")</f>
        <v/>
      </c>
      <c r="J30" s="157" t="str">
        <f>IFERROR(VLOOKUP(D30,DB!A:G,7,0),"")</f>
        <v/>
      </c>
      <c r="K30" s="160"/>
      <c r="L30" s="158" t="str">
        <f>IFERROR(VLOOKUP(D30,DB!A:I,9,0),"")</f>
        <v/>
      </c>
    </row>
    <row r="31" spans="1:12" ht="31.5" customHeight="1">
      <c r="A31" s="110"/>
      <c r="B31" s="109" t="str">
        <f>IFERROR(VLOOKUP(D31,DB!A:K,11,0),"")</f>
        <v/>
      </c>
      <c r="C31" s="111"/>
      <c r="D31" s="109"/>
      <c r="E31" s="112"/>
      <c r="F31" s="113"/>
      <c r="G31" s="81">
        <f ca="1">IFERROR(NOW()-F31,"-")</f>
        <v>45940.193392245368</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45940.193392245368</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45940.193392245368</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45940.193392245368</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45940.193392245368</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45940.193392245368</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45940.193392245368</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45940.193392245368</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45940.193392245368</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45940.193392245368</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45940.193392245368</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45940.193392245368</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45940.193392245368</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45940.193392245368</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45940.193392245368</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45940.193392245368</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45940.193392245368</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45940.193392245368</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45940.193392245368</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45940.193392245368</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45940.193392245368</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45940.193392245368</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45940.193392245368</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45940.193392245368</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45940.193392245368</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45940.193392245368</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45940.193392245368</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45940.193392245368</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45940.193392245368</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45940.193392245368</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45940.193392245368</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45940.193392245368</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45940.193392245368</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45940.193392245368</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45940.193392245368</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45940.193392245368</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45940.193392245368</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45940.193392245368</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45940.193392245368</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45940.193392245368</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45940.193392245368</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45940.193392245368</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45940.193392245368</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45940.193392245368</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45940.193392245368</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45940.193392245368</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45940.193392245368</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45940.193392245368</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45940.193392245368</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45940.193392245368</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45940.193392245368</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45940.193392245368</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45940.193392245368</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45940.193392245368</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45940.193392245368</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45940.193392245368</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45940.193392245368</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45940.193392245368</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45940.193392245368</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45940.193392245368</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45940.193392245368</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45940.193392245368</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45940.193392245368</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45940.193392245368</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45940.193392245368</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45940.193392245368</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45940.193392245368</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45940.193392245368</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45940.193392245368</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45940.193392245368</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45940.193392245368</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45940.193392245368</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45940.193392245368</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45940.193392245368</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45940.193392245368</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45940.193392245368</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45940.193392245368</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45940.193392245368</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45940.193392245368</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45940.193392245368</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45940.193392245368</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45940.193392245368</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45940.193392245368</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45940.193392245368</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45940.193392245368</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45940.193392245368</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45940.193392245368</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45940.193392245368</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45940.193392245368</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45940.193392245368</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45940.193392245368</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45940.193392245368</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45940.193392245368</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45940.193392245368</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45940.193392245368</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45940.193392245368</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45940.193392245368</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45940.193392245368</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45940.193392245368</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45940.193392245368</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45940.193392245368</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45940.193392245368</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45940.193392245368</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45940.193392245368</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45940.193392245368</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45940.193392245368</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45940.193392245368</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45940.193392245368</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45940.193392245368</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45940.193392245368</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45940.193392245368</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45940.193392245368</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45940.193392245368</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45940.193392245368</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45940.193392245368</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45940.193392245368</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45940.193392245368</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45940.193392245368</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45940.193392245368</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45940.193392245368</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45940.193392245368</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45940.193392245368</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45940.193392245368</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45940.193392245368</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45940.193392245368</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45940.193392245368</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45940.193392245368</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45940.193392245368</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45940.193392245368</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45940.193392245368</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45940.193392245368</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45940.193392245368</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45940.193392245368</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45940.193392245368</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45940.193392245368</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45940.193392245368</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45940.193392245368</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45940.193392245368</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45940.193392245368</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45940.193392245368</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45940.193392245368</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45940.193392245368</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45940.193392245368</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45940.193392245368</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45940.193392245368</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45940.193392245368</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45940.193392245368</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45940.193392245368</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45940.193392245368</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45940.193392245368</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45940.193392245368</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45940.193392245368</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45940.193392245368</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45940.193392245368</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45940.193392245368</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45940.193392245368</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45940.193392245368</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45940.193392245368</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45940.193392245368</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45940.193392245368</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45940.193392245368</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45940.193392245368</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45940.193392245368</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45940.193392245368</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45940.193392245368</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45940.193392245368</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45940.193392245368</v>
      </c>
      <c r="H197" s="113"/>
      <c r="I197" s="109" t="str">
        <f>IFERROR(VLOOKUP(D197,DB!A:F,6,0),"")</f>
        <v/>
      </c>
      <c r="J197" s="108" t="str">
        <f>IFERROR(VLOOKUP(D197,DB!A:G,7,0),"")</f>
        <v/>
      </c>
      <c r="K197" s="114"/>
      <c r="L197" s="115" t="str">
        <f>IFERROR(VLOOKUP(D197,DB!A:I,9,0),"")</f>
        <v/>
      </c>
    </row>
  </sheetData>
  <dataValidations count="2">
    <dataValidation allowBlank="1" showInputMessage="1" showErrorMessage="1" sqref="E1" xr:uid="{380493DB-286A-4683-AF55-C78F04945A49}"/>
    <dataValidation type="list" allowBlank="1" showInputMessage="1" showErrorMessage="1" sqref="E3 E5:E19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2025-10-10T01:40:05Z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