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501" documentId="13_ncr:1_{F6CB121F-512D-4AA6-A0C1-0FB36C537598}" xr6:coauthVersionLast="47" xr6:coauthVersionMax="47" xr10:uidLastSave="{15EC07FE-B5D9-4F8C-A11B-A0E2A0F50CB0}"/>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5" i="6"/>
  <c r="G6"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G12" i="3"/>
  <c r="G13" i="3"/>
  <c r="G14" i="3"/>
  <c r="G15" i="3"/>
  <c r="I3" i="4"/>
  <c r="J3" i="4"/>
  <c r="I3" i="6"/>
  <c r="I4" i="6"/>
  <c r="L12" i="3"/>
  <c r="J12" i="3"/>
  <c r="I12" i="3"/>
  <c r="B12" i="3"/>
  <c r="L3" i="6"/>
  <c r="L4" i="6"/>
  <c r="L2" i="6"/>
  <c r="J4" i="6"/>
  <c r="J3" i="6"/>
  <c r="J2" i="6"/>
  <c r="I2" i="6"/>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L96" i="5"/>
  <c r="J96" i="5"/>
  <c r="I96" i="5"/>
  <c r="G96" i="5"/>
  <c r="B96"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J4" i="5"/>
  <c r="J5" i="5"/>
  <c r="J6" i="5"/>
  <c r="J7" i="5"/>
  <c r="J8" i="5"/>
  <c r="I4" i="5"/>
  <c r="I5" i="5"/>
  <c r="I6" i="5"/>
  <c r="I7" i="5"/>
  <c r="I8" i="5"/>
  <c r="G4" i="5"/>
  <c r="G5" i="5"/>
  <c r="G6" i="5"/>
  <c r="G7" i="5"/>
  <c r="G8" i="5"/>
  <c r="B4" i="5"/>
  <c r="B5" i="5"/>
  <c r="B6" i="5"/>
  <c r="B7" i="5"/>
  <c r="B8"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G3" i="1"/>
  <c r="I3" i="1"/>
  <c r="J3" i="1"/>
  <c r="L3" i="1"/>
  <c r="L2" i="5"/>
  <c r="B2" i="4"/>
  <c r="G2" i="4"/>
  <c r="I2" i="4"/>
  <c r="J2" i="4"/>
  <c r="L2" i="4"/>
  <c r="B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2" i="3"/>
  <c r="B3" i="3"/>
  <c r="B4" i="3"/>
  <c r="B5" i="3"/>
  <c r="B6" i="3"/>
  <c r="B7" i="3"/>
  <c r="B8" i="3"/>
  <c r="B9" i="3"/>
  <c r="B10" i="3"/>
  <c r="B11"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L2" i="3"/>
  <c r="L3" i="3"/>
  <c r="L4" i="3"/>
  <c r="L5" i="3"/>
  <c r="L6" i="3"/>
  <c r="L7" i="3"/>
  <c r="L8" i="3"/>
  <c r="L9" i="3"/>
  <c r="L10" i="3"/>
  <c r="L11"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J2" i="3"/>
  <c r="J3" i="3"/>
  <c r="J4" i="3"/>
  <c r="J5" i="3"/>
  <c r="J6" i="3"/>
  <c r="J7" i="3"/>
  <c r="J8" i="3"/>
  <c r="J9" i="3"/>
  <c r="J10" i="3"/>
  <c r="J11"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I2" i="3"/>
  <c r="I3" i="3"/>
  <c r="I4" i="3"/>
  <c r="I5" i="3"/>
  <c r="I6" i="3"/>
  <c r="I7" i="3"/>
  <c r="I8" i="3"/>
  <c r="I9" i="3"/>
  <c r="I10" i="3"/>
  <c r="I11"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B2" i="5"/>
  <c r="G2" i="5"/>
  <c r="I2" i="5"/>
  <c r="J2" i="5"/>
  <c r="G2" i="3"/>
  <c r="G3" i="3"/>
  <c r="G4" i="3"/>
  <c r="G5" i="3"/>
  <c r="G6" i="3"/>
  <c r="G7" i="3"/>
  <c r="G8" i="3"/>
  <c r="G9" i="3"/>
  <c r="G10" i="3"/>
  <c r="G11"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alcChain>
</file>

<file path=xl/sharedStrings.xml><?xml version="1.0" encoding="utf-8"?>
<sst xmlns="http://schemas.openxmlformats.org/spreadsheetml/2006/main" count="178600" uniqueCount="39085">
  <si>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</si>
  <si>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</si>
  <si>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</si>
  <si>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</si>
  <si>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</si>
  <si>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</si>
  <si>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</si>
  <si>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</si>
  <si>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</si>
  <si>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</si>
  <si>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</si>
  <si>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</si>
  <si>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</si>
  <si>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</si>
  <si>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</si>
  <si>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</si>
  <si>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</si>
  <si>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</si>
  <si>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</si>
  <si>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</si>
  <si>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</si>
  <si>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</si>
  <si>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</si>
  <si>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</si>
  <si>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</si>
  <si>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</si>
  <si>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</si>
  <si>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</si>
  <si>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</si>
  <si>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</si>
  <si>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</si>
  <si>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</si>
  <si>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</si>
  <si>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</si>
  <si>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</si>
  <si>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</si>
  <si>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</si>
  <si>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</si>
  <si>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</si>
  <si>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</si>
  <si>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</si>
  <si>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</si>
  <si>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</si>
  <si>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</si>
  <si>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</si>
  <si>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</si>
  <si>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</si>
  <si>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</si>
  <si>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</si>
  <si>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</si>
  <si>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</si>
  <si>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</si>
  <si>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</si>
  <si>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</si>
  <si>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</si>
  <si>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</si>
  <si>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</si>
  <si>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</si>
  <si>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</si>
  <si>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</si>
  <si>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</si>
  <si>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</si>
  <si>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</si>
  <si>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</si>
  <si>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</si>
  <si>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</si>
  <si>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</si>
  <si>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</si>
  <si>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</si>
  <si>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</si>
  <si>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</si>
  <si>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</si>
  <si>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</si>
  <si>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</si>
  <si>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</si>
  <si>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</si>
  <si>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</si>
  <si>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</si>
  <si>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</si>
  <si>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</si>
  <si>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</si>
  <si>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</si>
  <si>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</si>
  <si>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</si>
  <si>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</si>
  <si>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</si>
  <si>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</si>
  <si>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</si>
  <si>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</si>
  <si>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</si>
  <si>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</si>
  <si>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</si>
  <si>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</si>
  <si>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</si>
  <si>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</si>
  <si>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</si>
  <si>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</si>
  <si>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</si>
  <si>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</si>
  <si>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</si>
  <si>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</si>
  <si>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</si>
  <si>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</si>
  <si>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</si>
  <si>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</si>
  <si>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</si>
  <si>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</si>
  <si>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</si>
  <si>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</si>
  <si>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</si>
  <si>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</si>
  <si>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</si>
  <si>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</si>
  <si>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</si>
  <si>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</si>
  <si>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</si>
  <si>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</si>
  <si>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</si>
  <si>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</si>
  <si>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</si>
  <si>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</si>
  <si>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</si>
  <si>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</si>
  <si>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</si>
  <si>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</si>
  <si>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</si>
  <si>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</si>
  <si>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</si>
  <si>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</si>
  <si>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</si>
  <si>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</si>
  <si>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</si>
  <si>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</si>
  <si>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</si>
  <si>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</si>
  <si>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</si>
  <si>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</si>
  <si>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</si>
  <si>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</si>
  <si>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</si>
  <si>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</si>
  <si>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</si>
  <si>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</si>
  <si>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</si>
  <si>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</si>
  <si>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</si>
  <si>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</si>
  <si>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</si>
  <si>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</si>
  <si>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</si>
  <si>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</si>
  <si>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</si>
  <si>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</si>
  <si>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</si>
  <si>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</si>
  <si>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</si>
  <si>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</si>
  <si>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</si>
  <si>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</si>
  <si>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</si>
  <si>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</si>
  <si>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</si>
  <si>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</si>
  <si>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</si>
  <si>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</si>
  <si>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</si>
  <si>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</si>
  <si>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</si>
  <si>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</si>
  <si>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</si>
  <si>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</si>
  <si>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</si>
  <si>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</si>
  <si>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</si>
  <si>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</si>
  <si>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</si>
  <si>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</si>
  <si>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</si>
  <si>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</si>
  <si>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</si>
  <si>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</si>
  <si>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</si>
  <si>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</si>
  <si>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</si>
  <si>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</si>
  <si>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</si>
  <si>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</si>
  <si>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</si>
  <si>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</si>
  <si>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</si>
  <si>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</si>
  <si>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</si>
  <si>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</si>
  <si>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</si>
  <si>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</si>
  <si>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</si>
  <si>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</si>
  <si>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</si>
  <si>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</si>
  <si>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</si>
  <si>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</si>
  <si>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</si>
  <si>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</si>
  <si>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</si>
  <si>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</si>
  <si>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</si>
  <si>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</si>
  <si>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</si>
  <si>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</si>
  <si>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</si>
  <si>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</si>
  <si>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</si>
  <si>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</si>
  <si>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</si>
  <si>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</si>
  <si>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</si>
  <si>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</si>
  <si>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</si>
  <si>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</si>
  <si>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</si>
  <si>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</si>
  <si>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</si>
  <si>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</si>
  <si>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</si>
  <si>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</si>
  <si>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</si>
  <si>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</si>
  <si>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</si>
  <si>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</si>
  <si>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</si>
  <si>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</si>
  <si>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</si>
  <si>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</si>
  <si>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</si>
  <si>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</si>
  <si>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</si>
  <si>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</si>
  <si>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</si>
  <si>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</si>
  <si>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</si>
  <si>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</si>
  <si>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</si>
  <si>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</si>
  <si>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</si>
  <si>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</si>
  <si>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</si>
  <si>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</si>
  <si>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</si>
  <si>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</si>
  <si>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</si>
  <si>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</si>
  <si>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</si>
  <si>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</si>
  <si>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</si>
  <si>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</si>
  <si>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</si>
  <si>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</si>
  <si>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</si>
  <si>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</si>
  <si>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</si>
  <si>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</si>
  <si>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</si>
  <si>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</si>
  <si>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</si>
  <si>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</si>
  <si>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</si>
  <si>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</si>
  <si>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</si>
  <si>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</si>
  <si>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</si>
  <si>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</si>
  <si>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</si>
  <si>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</si>
  <si>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</si>
  <si>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</si>
  <si>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</si>
  <si>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</si>
  <si>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</si>
  <si>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</si>
  <si>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</si>
  <si>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</si>
  <si>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</si>
  <si>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</si>
  <si>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</si>
  <si>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</si>
  <si>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</si>
  <si>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</si>
  <si>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</si>
  <si>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</si>
  <si>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</si>
  <si>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</si>
  <si>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</si>
  <si>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</si>
  <si>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</si>
  <si>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</si>
  <si>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</si>
  <si>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</si>
  <si>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</si>
  <si>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</si>
  <si>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</si>
  <si>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</si>
  <si>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</si>
  <si>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</si>
  <si>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</si>
  <si>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</si>
  <si>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</si>
  <si>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</si>
  <si>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</si>
  <si>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</si>
  <si>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</si>
  <si>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</si>
  <si>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</si>
  <si>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</si>
  <si>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</si>
  <si>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</si>
  <si>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</si>
  <si>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</si>
  <si>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</si>
  <si>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</si>
  <si>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</si>
  <si>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</si>
  <si>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</si>
  <si>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</si>
  <si>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</si>
  <si>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</si>
  <si>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</si>
  <si>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</si>
  <si>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</si>
  <si>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</si>
  <si>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</si>
  <si>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</si>
  <si>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</si>
  <si>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</si>
  <si>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</si>
  <si>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</si>
  <si>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</si>
  <si>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</si>
  <si>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</si>
  <si>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</si>
  <si>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</si>
  <si>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</si>
  <si>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</si>
  <si>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</si>
  <si>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</si>
  <si>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</si>
  <si>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</si>
  <si>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</si>
  <si>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</si>
  <si>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</si>
  <si>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</si>
  <si>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</si>
  <si>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</si>
  <si>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</si>
  <si>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</si>
  <si>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</si>
  <si>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</si>
  <si>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</si>
  <si>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</si>
  <si>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</si>
  <si>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</si>
  <si>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</si>
  <si>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</si>
  <si>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</si>
  <si>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</si>
  <si>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</si>
  <si>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</si>
  <si>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</si>
  <si>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</si>
  <si>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</si>
  <si>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</si>
  <si>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</si>
  <si>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</si>
  <si>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</si>
  <si>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</si>
  <si>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</si>
  <si>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</si>
  <si>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</si>
  <si>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</si>
  <si>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</si>
  <si>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</si>
  <si>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</si>
  <si>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</si>
  <si>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</si>
  <si>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</si>
  <si>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</si>
  <si>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</si>
  <si>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</si>
  <si>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</si>
  <si>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</si>
  <si>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</si>
  <si>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</si>
  <si>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</si>
  <si>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</si>
  <si>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</si>
  <si>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</si>
  <si>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</si>
  <si>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</si>
  <si>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</si>
  <si>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</si>
  <si>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</si>
  <si>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</si>
  <si>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</si>
  <si>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</si>
  <si>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</si>
  <si>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</si>
  <si>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</si>
  <si>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</si>
  <si>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</si>
  <si>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</si>
  <si>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</si>
  <si>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</si>
  <si>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</si>
  <si>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</si>
  <si>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</si>
  <si>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</si>
  <si>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</si>
  <si>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</si>
  <si>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</si>
  <si>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</si>
  <si>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</si>
  <si>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</si>
  <si>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</si>
  <si>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</si>
  <si>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</si>
  <si>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</si>
  <si>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</si>
  <si>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</si>
  <si>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</si>
  <si>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</si>
  <si>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</si>
  <si>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</si>
  <si>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</si>
  <si>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</si>
  <si>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</si>
  <si>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</si>
  <si>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</si>
  <si>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</si>
  <si>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</si>
  <si>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</si>
  <si>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</si>
  <si>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</si>
  <si>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</si>
  <si>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</si>
  <si>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</si>
  <si>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</si>
  <si>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</si>
  <si>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</si>
  <si>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</si>
  <si>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</si>
  <si>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</si>
  <si>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</si>
  <si>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</si>
  <si>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</si>
  <si>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</si>
  <si>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</si>
  <si>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</si>
  <si>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</si>
  <si>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</si>
  <si>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</si>
  <si>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</si>
  <si>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</si>
  <si>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</si>
  <si>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</si>
  <si>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</si>
  <si>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</si>
  <si>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</si>
  <si>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</si>
  <si>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</si>
  <si>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</si>
  <si>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</si>
  <si>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</si>
  <si>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</si>
  <si>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</si>
  <si>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</si>
  <si>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</si>
  <si>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</si>
  <si>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</si>
  <si>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</si>
  <si>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</si>
  <si>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</si>
  <si>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</si>
  <si>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</si>
  <si>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</si>
  <si>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</si>
  <si>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</si>
  <si>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</si>
  <si>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</si>
  <si>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</si>
  <si>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</si>
  <si>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</si>
  <si>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</si>
  <si>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</si>
  <si>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</si>
  <si>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</si>
  <si>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</si>
  <si>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</si>
  <si>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</si>
  <si>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</si>
  <si>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</si>
  <si>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</si>
  <si>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</si>
  <si>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</si>
  <si>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</si>
  <si>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</si>
  <si>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</si>
  <si>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</si>
  <si>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</si>
  <si>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</si>
  <si>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</si>
  <si>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</si>
  <si>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</si>
  <si>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</si>
  <si>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</si>
  <si>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</si>
  <si>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</si>
  <si>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</si>
  <si>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</si>
  <si>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</si>
  <si>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</si>
  <si>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</si>
  <si>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</si>
  <si>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</si>
  <si>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</si>
  <si>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</si>
  <si>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</si>
  <si>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</si>
  <si>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</si>
  <si>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</si>
  <si>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</si>
  <si>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</si>
  <si>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</si>
  <si>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</si>
  <si>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</si>
  <si>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</si>
  <si>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</si>
  <si>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</si>
  <si>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</si>
  <si>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</si>
  <si>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</si>
  <si>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</si>
  <si>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</si>
  <si>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</si>
  <si>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</si>
  <si>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</si>
  <si>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</si>
  <si>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</si>
  <si>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</si>
  <si>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</si>
  <si>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</si>
  <si>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</si>
  <si>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</si>
  <si>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</si>
  <si>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</si>
  <si>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</si>
  <si>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</si>
  <si>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</si>
  <si>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</si>
  <si>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</si>
  <si>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</si>
  <si>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</si>
  <si>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</si>
  <si>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</si>
  <si>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</si>
  <si>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</si>
  <si>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</si>
  <si>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</si>
  <si>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</si>
  <si>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</si>
  <si>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</si>
  <si>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</si>
  <si>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</si>
  <si>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</si>
  <si>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</si>
  <si>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</si>
  <si>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</si>
  <si>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</si>
  <si>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</si>
  <si>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</si>
  <si>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</si>
  <si>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</si>
  <si>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</si>
  <si>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</si>
  <si>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</si>
  <si>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</si>
  <si>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</si>
  <si>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</si>
  <si>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</si>
  <si>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</si>
  <si>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</si>
  <si>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</si>
  <si>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</si>
  <si>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</si>
  <si>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</si>
  <si>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</si>
  <si>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</si>
  <si>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</si>
  <si>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</si>
  <si>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</si>
  <si>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</si>
  <si>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</si>
  <si>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</si>
  <si>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</si>
  <si>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</si>
  <si>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</si>
  <si>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</si>
  <si>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</si>
  <si>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</si>
  <si>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</si>
  <si>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</si>
  <si>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</si>
  <si>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</si>
  <si>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</si>
  <si>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</si>
  <si>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</si>
  <si>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</si>
  <si>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</si>
  <si>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</si>
  <si>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</si>
  <si>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</si>
  <si>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</si>
  <si>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</si>
  <si>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</si>
  <si>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</si>
  <si>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</si>
  <si>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</si>
  <si>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</si>
  <si>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</si>
  <si>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</si>
  <si>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</si>
  <si>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</si>
  <si>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</si>
  <si>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</si>
  <si>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</si>
  <si>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</si>
  <si>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</si>
  <si>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</si>
  <si>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</si>
  <si>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</si>
  <si>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</si>
  <si>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</si>
  <si>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</si>
  <si>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</si>
  <si>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</si>
  <si>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</si>
  <si>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</si>
  <si>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</si>
  <si>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</si>
  <si>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</si>
  <si>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</si>
  <si>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</si>
  <si>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</si>
  <si>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</si>
  <si>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</si>
  <si>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</si>
  <si>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</si>
  <si>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</si>
  <si>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</si>
  <si>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</si>
  <si>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</si>
  <si>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</si>
  <si>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</si>
  <si>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</si>
  <si>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</si>
  <si>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</si>
  <si>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</si>
  <si>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</si>
  <si>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</si>
  <si>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</si>
  <si>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</si>
  <si>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</si>
  <si>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</si>
  <si>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</si>
  <si>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</si>
  <si>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</si>
  <si>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</si>
  <si>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</si>
  <si>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</si>
  <si>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</si>
  <si>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</si>
  <si>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</si>
  <si>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</si>
  <si>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</si>
  <si>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</si>
  <si>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</si>
  <si>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</si>
  <si>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</si>
  <si>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</si>
  <si>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</si>
  <si>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</si>
  <si>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</si>
  <si>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</si>
  <si>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</si>
  <si>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</si>
  <si>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</si>
  <si>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</si>
  <si>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</si>
  <si>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</si>
  <si>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</si>
  <si>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</si>
  <si>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</si>
  <si>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</si>
  <si>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</si>
  <si>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</si>
  <si>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</si>
  <si>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</si>
  <si>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</si>
  <si>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</si>
  <si>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</si>
  <si>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</si>
  <si>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</si>
  <si>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</si>
  <si>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</si>
  <si>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</si>
  <si>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</si>
  <si>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</si>
  <si>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</si>
  <si>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</si>
  <si>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</si>
  <si>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</si>
  <si>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</si>
  <si>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</si>
  <si>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</si>
  <si>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</si>
  <si>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</si>
  <si>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</si>
  <si>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</si>
  <si>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</si>
  <si>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</si>
  <si>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</si>
  <si>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</si>
  <si>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</si>
  <si>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</si>
  <si>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</si>
  <si>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</si>
  <si>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</si>
  <si>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</si>
  <si>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</si>
  <si>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</si>
  <si>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</si>
  <si>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</si>
  <si>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</si>
  <si>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</si>
  <si>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</si>
  <si>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</si>
  <si>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</si>
  <si>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</si>
  <si>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</si>
  <si>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</si>
  <si>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</si>
  <si>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</si>
  <si>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</si>
  <si>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</si>
  <si>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</si>
  <si>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</si>
  <si>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</si>
  <si>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</si>
  <si>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</si>
  <si>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</si>
  <si>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</si>
  <si>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</si>
  <si>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</si>
  <si>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</si>
  <si>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</si>
  <si>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</si>
  <si>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</si>
  <si>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</si>
  <si>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</si>
  <si>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</si>
  <si>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</si>
  <si>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</si>
  <si>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</si>
  <si>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</si>
  <si>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</si>
  <si>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</si>
  <si>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</si>
  <si>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</si>
  <si>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</si>
  <si>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</si>
  <si>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</si>
  <si>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</si>
  <si>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</si>
  <si>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</si>
  <si>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</si>
  <si>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</si>
  <si>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</si>
  <si>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</si>
  <si>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</si>
  <si>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</si>
  <si>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</si>
  <si>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</si>
  <si>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</si>
  <si>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</si>
  <si>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</si>
  <si>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</si>
  <si>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</si>
  <si>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</si>
  <si>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</si>
  <si>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</si>
  <si>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</si>
  <si>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</si>
  <si>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</si>
  <si>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</si>
  <si>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</si>
  <si>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</si>
  <si>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</si>
  <si>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</si>
  <si>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</si>
  <si>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</si>
  <si>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</si>
  <si>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</si>
  <si>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</si>
  <si>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</si>
  <si>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</si>
  <si>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</si>
  <si>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</si>
  <si>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</si>
  <si>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</si>
  <si>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</si>
  <si>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</si>
  <si>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</si>
  <si>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</si>
  <si>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</si>
  <si>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</si>
  <si>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</si>
  <si>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</si>
  <si>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</si>
  <si>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</si>
  <si>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</si>
  <si>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</si>
  <si>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</si>
  <si>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</si>
  <si>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</si>
  <si>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</si>
  <si>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</si>
  <si>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</si>
  <si>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</si>
  <si>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</si>
  <si>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</si>
  <si>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</si>
  <si>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</si>
  <si>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</si>
  <si>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</si>
  <si>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</si>
  <si>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</si>
  <si>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</si>
  <si>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</si>
  <si>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</si>
  <si>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</si>
  <si>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</si>
  <si>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</si>
  <si>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</si>
  <si>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</si>
  <si>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</si>
  <si>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</si>
  <si>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</si>
  <si>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</si>
  <si>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</si>
  <si>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</si>
  <si>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</si>
  <si>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</si>
  <si>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</si>
  <si>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</si>
  <si>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</si>
  <si>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</si>
  <si>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</si>
  <si>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</si>
  <si>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</si>
  <si>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</si>
  <si>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</si>
  <si>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</si>
  <si>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</si>
  <si>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</si>
  <si>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</si>
  <si>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</si>
  <si>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</si>
  <si>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</si>
  <si>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</si>
  <si>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</si>
  <si>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</si>
  <si>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</si>
  <si>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</si>
  <si>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</si>
  <si>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</si>
  <si>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</si>
  <si>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</si>
  <si>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</si>
  <si>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</si>
  <si>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</si>
  <si>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</si>
  <si>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</si>
  <si>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</si>
  <si>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</si>
  <si>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</si>
  <si>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</si>
  <si>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</si>
  <si>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</si>
  <si>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</si>
  <si>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</si>
  <si>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</si>
  <si>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</si>
  <si>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</si>
  <si>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</si>
  <si>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</si>
  <si>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</si>
  <si>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</si>
  <si>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</si>
  <si>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</si>
  <si>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</si>
  <si>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</si>
  <si>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</si>
  <si>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</si>
  <si>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</si>
  <si>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</si>
  <si>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</si>
  <si>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</si>
  <si>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</si>
  <si>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</si>
  <si>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</si>
  <si>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</si>
  <si>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</si>
  <si>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</si>
  <si>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</si>
  <si>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</si>
  <si>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</si>
  <si>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</si>
  <si>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</si>
  <si>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</si>
  <si>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</si>
  <si>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</si>
  <si>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</si>
  <si>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</si>
  <si>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</si>
  <si>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</si>
  <si>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</si>
  <si>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</si>
  <si>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</si>
  <si>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</si>
  <si>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</si>
  <si>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</si>
  <si>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</si>
  <si>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</si>
  <si>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</si>
  <si>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</si>
  <si>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</si>
  <si>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</si>
  <si>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</si>
  <si>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</si>
  <si>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</si>
  <si>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</si>
  <si>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</si>
  <si>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</si>
  <si>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</si>
  <si>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</si>
  <si>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</si>
  <si>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</si>
  <si>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</si>
  <si>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</si>
  <si>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</si>
  <si>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</si>
  <si>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</si>
  <si>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</si>
  <si>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</si>
  <si>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</si>
  <si>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</si>
  <si>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</si>
  <si>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</si>
  <si>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</si>
  <si>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</si>
  <si>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</si>
  <si>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</si>
  <si>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</si>
  <si>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</si>
  <si>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</si>
  <si>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</si>
  <si>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</si>
  <si>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</si>
  <si>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</si>
  <si>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</si>
  <si>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</si>
  <si>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</si>
  <si>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</si>
  <si>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</si>
  <si>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</si>
  <si>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</si>
  <si>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</si>
  <si>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</si>
  <si>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</si>
  <si>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</si>
  <si>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</si>
  <si>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</si>
  <si>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</si>
  <si>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</si>
  <si>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</si>
  <si>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</si>
  <si>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</si>
  <si>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</si>
  <si>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</si>
  <si>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</si>
  <si>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</si>
  <si>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</si>
  <si>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</si>
  <si>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</si>
  <si>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</si>
  <si>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</si>
  <si>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</si>
  <si>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</si>
  <si>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</si>
  <si>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</si>
  <si>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</si>
  <si>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</si>
  <si>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</si>
  <si>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</si>
  <si>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</si>
  <si>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</si>
  <si>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</si>
  <si>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</si>
  <si>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</si>
  <si>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</si>
  <si>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</si>
  <si>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</si>
  <si>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</si>
  <si>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</si>
  <si>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</si>
  <si>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</si>
  <si>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</si>
  <si>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</si>
  <si>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</si>
  <si>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</si>
  <si>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</si>
  <si>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</si>
  <si>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</si>
  <si>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</si>
  <si>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</si>
  <si>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</si>
  <si>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</si>
  <si>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</si>
  <si>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</si>
  <si>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</si>
  <si>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</si>
  <si>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</si>
  <si>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</si>
  <si>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</si>
  <si>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</si>
  <si>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</si>
  <si>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</si>
  <si>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</si>
  <si>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</si>
  <si>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</si>
  <si>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</si>
  <si>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</si>
  <si>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</si>
  <si>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</si>
  <si>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</si>
  <si>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</si>
  <si>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</si>
  <si>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</si>
  <si>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</si>
  <si>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</si>
  <si>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</si>
  <si>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</si>
  <si>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</si>
  <si>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</si>
  <si>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</si>
  <si>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</si>
  <si>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</si>
  <si>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</si>
  <si>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</si>
  <si>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</si>
  <si>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</si>
  <si>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</si>
  <si>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</si>
  <si>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</si>
  <si>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</si>
  <si>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</si>
  <si>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</si>
  <si>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</si>
  <si>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</si>
  <si>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</si>
  <si>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</si>
  <si>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</si>
  <si>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</si>
  <si>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</si>
  <si>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</si>
  <si>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</si>
  <si>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</si>
  <si>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</si>
  <si>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</si>
  <si>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</si>
  <si>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</si>
  <si>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</si>
  <si>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</si>
  <si>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</si>
  <si>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</si>
  <si>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</si>
  <si>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</si>
  <si>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</si>
  <si>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</si>
  <si>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</si>
  <si>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</si>
  <si>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</si>
  <si>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</si>
  <si>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</si>
  <si>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</si>
  <si>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</si>
  <si>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</si>
  <si>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</si>
  <si>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</si>
  <si>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</si>
  <si>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</si>
  <si>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</si>
  <si>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</si>
  <si>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</si>
  <si>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</si>
  <si>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</si>
  <si>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</si>
  <si>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</si>
  <si>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</si>
  <si>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</si>
  <si>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</si>
  <si>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</si>
  <si>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</si>
  <si>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</si>
  <si>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</si>
  <si>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</si>
  <si>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</si>
  <si>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</si>
  <si>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</si>
  <si>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</si>
  <si>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</si>
  <si>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</si>
  <si>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</si>
  <si>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</si>
  <si>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</si>
  <si>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</si>
  <si>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</si>
  <si>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</si>
  <si>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</si>
  <si>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</si>
  <si>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</si>
  <si>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</si>
  <si>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</si>
  <si>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</si>
  <si>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</si>
  <si>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</si>
  <si>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</si>
  <si>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</si>
  <si>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</si>
  <si>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</si>
  <si>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</si>
  <si>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</si>
  <si>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</si>
  <si>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</si>
  <si>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</si>
  <si>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</si>
  <si>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</si>
  <si>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</si>
  <si>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</si>
  <si>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</si>
  <si>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</si>
  <si>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</si>
  <si>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</si>
  <si>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</si>
  <si>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</si>
  <si>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</si>
  <si>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</si>
  <si>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</si>
  <si>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</si>
  <si>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</si>
  <si>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</si>
  <si>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</si>
  <si>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</si>
  <si>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</si>
  <si>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</si>
  <si>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</si>
  <si>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</si>
  <si>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</si>
  <si>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</si>
  <si>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</si>
  <si>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</si>
  <si>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</si>
  <si>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</si>
  <si>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</si>
  <si>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</si>
  <si>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</si>
  <si>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</si>
  <si>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</si>
  <si>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</si>
  <si>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</si>
  <si>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</si>
  <si>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</si>
  <si>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</si>
  <si>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</si>
  <si>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</si>
  <si>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</si>
  <si>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</si>
  <si>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</si>
  <si>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</si>
  <si>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</si>
  <si>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</si>
  <si>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</si>
  <si>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</si>
  <si>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</si>
  <si>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</si>
  <si>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</si>
  <si>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</si>
  <si>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</si>
  <si>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</si>
  <si>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</si>
  <si>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</si>
  <si>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</si>
  <si>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</si>
  <si>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</si>
  <si>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</si>
  <si>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</si>
  <si>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</si>
  <si>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</si>
  <si>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</si>
  <si>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</si>
  <si>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</si>
  <si>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</si>
  <si>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</si>
  <si>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</si>
  <si>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</si>
  <si>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</si>
  <si>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</si>
  <si>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</si>
  <si>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</si>
  <si>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</si>
  <si>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</si>
  <si>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</si>
  <si>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</si>
  <si>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</si>
  <si>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</si>
  <si>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</si>
  <si>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</si>
  <si>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</si>
  <si>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</si>
  <si>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</si>
  <si>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</si>
  <si>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</si>
  <si>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</si>
  <si>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</si>
  <si>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</si>
  <si>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</si>
  <si>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</si>
  <si>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</si>
  <si>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</si>
  <si>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</si>
  <si>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</si>
  <si>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</si>
  <si>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</si>
  <si>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</si>
  <si>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</si>
  <si>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</si>
  <si>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</si>
  <si>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</si>
  <si>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</si>
  <si>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</si>
  <si>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</si>
  <si>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</si>
  <si>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</si>
  <si>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</si>
  <si>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</si>
  <si>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</si>
  <si>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</si>
  <si>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</si>
  <si>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</si>
  <si>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</si>
  <si>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</si>
  <si>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</si>
  <si>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</si>
  <si>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</si>
  <si>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</si>
  <si>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</si>
  <si>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</si>
  <si>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</si>
  <si>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</si>
  <si>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</si>
  <si>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</si>
  <si>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</si>
  <si>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</si>
  <si>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</si>
  <si>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</si>
  <si>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</si>
  <si>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</si>
  <si>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</si>
  <si>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</si>
  <si>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</si>
  <si>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</si>
  <si>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</si>
  <si>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</si>
  <si>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</si>
  <si>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</si>
  <si>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</si>
  <si>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</si>
  <si>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</si>
  <si>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</si>
  <si>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</si>
  <si>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</si>
  <si>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</si>
  <si>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</si>
  <si>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</si>
  <si>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</si>
  <si>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</si>
  <si>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</si>
  <si>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</si>
  <si>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</si>
  <si>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</si>
  <si>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</si>
  <si>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</si>
  <si>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</si>
  <si>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</si>
  <si>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</si>
  <si>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</si>
  <si>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</si>
  <si>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</si>
  <si>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</si>
  <si>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</si>
  <si>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</si>
  <si>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</si>
  <si>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</si>
  <si>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</si>
  <si>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</si>
  <si>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</si>
  <si>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</si>
  <si>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</si>
  <si>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</si>
  <si>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</si>
  <si>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</si>
  <si>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</si>
  <si>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</si>
  <si>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</si>
  <si>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</si>
  <si>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</si>
  <si>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</si>
  <si>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</si>
  <si>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</si>
  <si>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</si>
  <si>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</si>
  <si>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</si>
  <si>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</si>
  <si>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</si>
  <si>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</si>
  <si>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</si>
  <si>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</si>
  <si>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</si>
  <si>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</si>
  <si>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</si>
  <si>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</si>
  <si>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</si>
  <si>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</si>
  <si>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</si>
  <si>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</si>
  <si>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</si>
  <si>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</si>
  <si>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</si>
  <si>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</si>
  <si>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</si>
  <si>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</si>
  <si>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</si>
  <si>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</si>
  <si>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</si>
  <si>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</si>
  <si>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</si>
  <si>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</si>
  <si>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</si>
  <si>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</si>
  <si>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</si>
  <si>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</si>
  <si>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</si>
  <si>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</si>
  <si>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</si>
  <si>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</si>
  <si>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</si>
  <si>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</si>
  <si>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</si>
  <si>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</si>
  <si>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</si>
  <si>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</si>
  <si>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</si>
  <si>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</si>
  <si>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</si>
  <si>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</si>
  <si>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</si>
  <si>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</si>
  <si>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</si>
  <si>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</si>
  <si>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</si>
  <si>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</si>
  <si>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</si>
  <si>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</si>
  <si>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</si>
  <si>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</si>
  <si>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</si>
  <si>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</si>
  <si>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</si>
  <si>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</si>
  <si>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</si>
  <si>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</si>
  <si>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</si>
  <si>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</si>
  <si>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</si>
  <si>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</si>
  <si>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</si>
  <si>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</si>
  <si>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</si>
  <si>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</si>
  <si>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</si>
  <si>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</si>
  <si>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</si>
  <si>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</si>
  <si>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</si>
  <si>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</si>
  <si>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</si>
  <si>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</si>
  <si>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</si>
  <si>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</si>
  <si>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</si>
  <si>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</si>
  <si>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</si>
  <si>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</si>
  <si>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</si>
  <si>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</si>
  <si>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</si>
  <si>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</si>
  <si>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</si>
  <si>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</si>
  <si>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</si>
  <si>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</si>
  <si>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</si>
  <si>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</si>
  <si>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</si>
  <si>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</si>
  <si>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</si>
  <si>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</si>
  <si>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</si>
  <si>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</si>
  <si>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</si>
  <si>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</si>
  <si>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</si>
  <si>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</si>
  <si>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</si>
  <si>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</si>
  <si>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</si>
  <si>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</si>
  <si>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</si>
  <si>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</si>
  <si>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</si>
  <si>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</si>
  <si>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</si>
  <si>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</si>
  <si>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</si>
  <si>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</si>
  <si>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</si>
  <si>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</si>
  <si>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</si>
  <si>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</si>
  <si>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</si>
  <si>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</si>
  <si>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</si>
  <si>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</si>
  <si>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</si>
  <si>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</si>
  <si>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</si>
  <si>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</si>
  <si>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</si>
  <si>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</si>
  <si>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</si>
  <si>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</si>
  <si>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</si>
  <si>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</si>
  <si>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</si>
  <si>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</si>
  <si>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</si>
  <si>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</si>
  <si>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</si>
  <si>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</si>
  <si>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</si>
  <si>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</si>
  <si>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</si>
  <si>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</si>
  <si>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</si>
  <si>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</si>
  <si>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</si>
  <si>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</si>
  <si>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</si>
  <si>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</si>
  <si>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</si>
  <si>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</si>
  <si>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</si>
  <si>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</si>
  <si>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</si>
  <si>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</si>
  <si>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</si>
  <si>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</si>
  <si>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</si>
  <si>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</si>
  <si>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</si>
  <si>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</si>
  <si>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</si>
  <si>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</si>
  <si>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</si>
  <si>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</si>
  <si>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</si>
  <si>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</si>
  <si>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</si>
  <si>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</si>
  <si>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</si>
  <si>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</si>
  <si>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</si>
  <si>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</si>
  <si>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</si>
  <si>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</si>
  <si>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</si>
  <si>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</si>
  <si>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</si>
  <si>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</si>
  <si>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</si>
  <si>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</si>
  <si>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</si>
  <si>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</si>
  <si>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</si>
  <si>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</si>
  <si>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</si>
  <si>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</si>
  <si>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</si>
  <si>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</si>
  <si>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</si>
  <si>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</si>
  <si>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</si>
  <si>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</si>
  <si>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</si>
  <si>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</si>
  <si>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</si>
  <si>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</si>
  <si>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</si>
  <si>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</si>
  <si>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</si>
  <si>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</si>
  <si>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</si>
  <si>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</si>
  <si>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</si>
  <si>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</si>
  <si>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</si>
  <si>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</si>
  <si>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</si>
  <si>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</si>
  <si>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</si>
  <si>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</si>
  <si>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</si>
  <si>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</si>
  <si>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</si>
  <si>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</si>
  <si>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</si>
  <si>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</si>
  <si>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</si>
  <si>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</si>
  <si>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</si>
  <si>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</si>
  <si>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</si>
  <si>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</si>
  <si>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</si>
  <si>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</si>
  <si>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</si>
  <si>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</si>
  <si>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</si>
  <si>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</si>
  <si>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</si>
  <si>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</si>
  <si>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</si>
  <si>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</si>
  <si>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</si>
  <si>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</si>
  <si>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</si>
  <si>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</si>
  <si>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</si>
  <si>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</si>
  <si>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</si>
  <si>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</si>
  <si>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</si>
  <si>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</si>
  <si>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</si>
  <si>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</si>
  <si>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</si>
  <si>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</si>
  <si>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</si>
  <si>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</si>
  <si>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</si>
  <si>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</si>
  <si>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</si>
  <si>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</si>
  <si>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</si>
  <si>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</si>
  <si>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</si>
  <si>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</si>
  <si>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</si>
  <si>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</si>
  <si>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</si>
  <si>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</si>
  <si>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</si>
  <si>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</si>
  <si>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</si>
  <si>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</si>
  <si>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</si>
  <si>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</si>
  <si>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</si>
  <si>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</si>
  <si>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</si>
  <si>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</si>
  <si>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</si>
  <si>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</si>
  <si>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</si>
  <si>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</si>
  <si>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</si>
  <si>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</si>
  <si>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</si>
  <si>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</si>
  <si>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</si>
  <si>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</si>
  <si>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</si>
  <si>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</si>
  <si>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</si>
  <si>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</si>
  <si>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</si>
  <si>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</si>
  <si>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</si>
  <si>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</si>
  <si>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</si>
  <si>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</si>
  <si>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</si>
  <si>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</si>
  <si>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</si>
  <si>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</si>
  <si>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</si>
  <si>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</si>
  <si>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</si>
  <si>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</si>
  <si>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</si>
  <si>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</si>
  <si>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</si>
  <si>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</si>
  <si>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</si>
  <si>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</si>
  <si>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</si>
  <si>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</si>
  <si>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</si>
  <si>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</si>
  <si>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</si>
  <si>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</si>
  <si>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</si>
  <si>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</si>
  <si>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</si>
  <si>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</si>
  <si>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</si>
  <si>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</si>
  <si>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</si>
  <si>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</si>
  <si>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</si>
  <si>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</si>
  <si>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</si>
  <si>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</si>
  <si>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</si>
  <si>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</si>
  <si>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</si>
  <si>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</si>
  <si>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</si>
  <si>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</si>
  <si>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</si>
  <si>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</si>
  <si>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</si>
  <si>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</si>
  <si>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</si>
  <si>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</si>
  <si>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</si>
  <si>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</si>
  <si>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</si>
  <si>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</si>
  <si>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</si>
  <si>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</si>
  <si>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</si>
  <si>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</si>
  <si>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</si>
  <si>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</si>
  <si>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</si>
  <si>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</si>
  <si>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</si>
  <si>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</si>
  <si>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</si>
  <si>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</si>
  <si>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</si>
  <si>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</si>
  <si>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</si>
  <si>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</si>
  <si>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</si>
  <si>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</si>
  <si>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</si>
  <si>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</si>
  <si>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</si>
  <si>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</si>
  <si>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</si>
  <si>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</si>
  <si>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</si>
  <si>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</si>
  <si>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</si>
  <si>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</si>
  <si>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</si>
  <si>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</si>
  <si>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</si>
  <si>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</si>
  <si>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</si>
  <si>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</si>
  <si>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</si>
  <si>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</si>
  <si>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</si>
  <si>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</si>
  <si>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</si>
  <si>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</si>
  <si>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</si>
  <si>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</si>
  <si>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</si>
  <si>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</si>
  <si>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</si>
  <si>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</si>
  <si>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</si>
  <si>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</si>
  <si>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</si>
  <si>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</si>
  <si>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</si>
  <si>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</si>
  <si>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</si>
  <si>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</si>
  <si>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</si>
  <si>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</si>
  <si>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</si>
  <si>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</si>
  <si>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</si>
  <si>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</si>
  <si>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</si>
  <si>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</si>
  <si>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</si>
  <si>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</si>
  <si>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</si>
  <si>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</si>
  <si>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</si>
  <si>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</si>
  <si>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</si>
  <si>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</si>
  <si>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</si>
  <si>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</si>
  <si>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</si>
  <si>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</si>
  <si>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</si>
  <si>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</si>
  <si>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</si>
  <si>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</si>
  <si>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</si>
  <si>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</si>
  <si>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</si>
  <si>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</si>
  <si>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</si>
  <si>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</si>
  <si>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</si>
  <si>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</si>
  <si>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</si>
  <si>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</si>
  <si>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</si>
  <si>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</si>
  <si>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</si>
  <si>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</si>
  <si>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</si>
  <si>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</si>
  <si>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</si>
  <si>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</si>
  <si>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</si>
  <si>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</si>
  <si>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</si>
  <si>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</si>
  <si>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</si>
  <si>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</si>
  <si>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</si>
  <si>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</si>
  <si>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</si>
  <si>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</si>
  <si>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</si>
  <si>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</si>
  <si>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</si>
  <si>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</si>
  <si>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</si>
  <si>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</si>
  <si>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</si>
  <si>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</si>
  <si>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</si>
  <si>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</si>
  <si>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</si>
  <si>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</si>
  <si>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</si>
  <si>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</si>
  <si>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</si>
  <si>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</si>
  <si>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</si>
  <si>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</si>
  <si>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</si>
  <si>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</si>
  <si>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</si>
  <si>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</si>
  <si>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</si>
  <si>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</si>
  <si>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</si>
  <si>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</si>
  <si>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</si>
  <si>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</si>
  <si>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</si>
  <si>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</si>
  <si>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</si>
  <si>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</si>
  <si>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</si>
  <si>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</si>
  <si>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</si>
  <si>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</si>
  <si>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</si>
  <si>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</si>
  <si>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</si>
  <si>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</si>
  <si>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</si>
  <si>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</si>
  <si>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</si>
  <si>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</si>
  <si>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</si>
  <si>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</si>
  <si>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</si>
  <si>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</si>
  <si>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</si>
  <si>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</si>
  <si>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</si>
  <si>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</si>
  <si>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</si>
  <si>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</si>
  <si>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</si>
  <si>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</si>
  <si>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</si>
  <si>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</si>
  <si>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</si>
  <si>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</si>
  <si>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</si>
  <si>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</si>
  <si>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</si>
  <si>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</si>
  <si>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</si>
  <si>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</si>
  <si>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</si>
  <si>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</si>
  <si>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</si>
  <si>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</si>
  <si>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</si>
  <si>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</si>
  <si>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</si>
  <si>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</si>
  <si>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</si>
  <si>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</si>
  <si>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</si>
  <si>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</si>
  <si>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</si>
  <si>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</si>
  <si>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</si>
  <si>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</si>
  <si>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</si>
  <si>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</si>
  <si>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</si>
  <si>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</si>
  <si>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</si>
  <si>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</si>
  <si>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</si>
  <si>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</si>
  <si>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</si>
  <si>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</si>
  <si>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</si>
  <si>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</si>
  <si>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</si>
  <si>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</si>
  <si>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</si>
  <si>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</si>
  <si>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</si>
  <si>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</si>
  <si>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</si>
  <si>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</si>
  <si>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</si>
  <si>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</si>
  <si>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</si>
  <si>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</si>
  <si>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</si>
  <si>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</si>
  <si>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</si>
  <si>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</si>
  <si>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</si>
  <si>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</si>
  <si>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</si>
  <si>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</si>
  <si>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</si>
  <si>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</si>
  <si>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</si>
  <si>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</si>
  <si>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</si>
  <si>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</si>
  <si>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</si>
  <si>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</si>
  <si>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</si>
  <si>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</si>
  <si>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</si>
  <si>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</si>
  <si>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</si>
  <si>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</si>
  <si>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</si>
  <si>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</si>
  <si>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</si>
  <si>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</si>
  <si>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</si>
  <si>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</si>
  <si>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</si>
  <si>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</si>
  <si>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</si>
  <si>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</si>
  <si>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</si>
  <si>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</si>
  <si>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</si>
  <si>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</si>
  <si>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</si>
  <si>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</si>
  <si>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</si>
  <si>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</si>
  <si>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</si>
  <si>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</si>
  <si>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</si>
  <si>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</si>
  <si>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</si>
  <si>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</si>
  <si>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</si>
  <si>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</si>
  <si>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</si>
  <si>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</si>
  <si>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</si>
  <si>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</si>
  <si>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</si>
  <si>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</si>
  <si>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</si>
  <si>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</si>
  <si>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</si>
  <si>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</si>
  <si>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</si>
  <si>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</si>
  <si>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</si>
  <si>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</si>
  <si>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</si>
  <si>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</si>
  <si>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</si>
  <si>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</si>
  <si>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</si>
  <si>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</si>
  <si>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</si>
  <si>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</si>
  <si>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</si>
  <si>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</si>
  <si>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</si>
  <si>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</si>
  <si>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</si>
  <si>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</si>
  <si>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</si>
  <si>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</si>
  <si>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</si>
  <si>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</si>
  <si>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</si>
  <si>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</si>
  <si>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</si>
  <si>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</si>
  <si>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</si>
  <si>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</si>
  <si>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</si>
  <si>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</si>
  <si>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</si>
  <si>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</si>
  <si>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</si>
  <si>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</si>
  <si>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</si>
  <si>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</si>
  <si>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</si>
  <si>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</si>
  <si>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</si>
  <si>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</si>
  <si>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</si>
  <si>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</si>
  <si>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</si>
  <si>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</si>
  <si>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</si>
  <si>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</si>
  <si>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</si>
  <si>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</si>
  <si>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</si>
  <si>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</si>
  <si>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</si>
  <si>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</si>
  <si>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</si>
  <si>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</si>
  <si>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</si>
  <si>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</si>
  <si>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</si>
  <si>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</si>
  <si>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</si>
  <si>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</si>
  <si>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</si>
  <si>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</si>
  <si>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</si>
  <si>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</si>
  <si>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</si>
  <si>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</si>
  <si>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</si>
  <si>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</si>
  <si>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</si>
  <si>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</si>
  <si>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</si>
  <si>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</si>
  <si>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</si>
  <si>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</si>
  <si>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</si>
  <si>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</si>
  <si>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</si>
  <si>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</si>
  <si>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</si>
  <si>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</si>
  <si>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</si>
  <si>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</si>
  <si>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</si>
  <si>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</si>
  <si>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</si>
  <si>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</si>
  <si>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</si>
  <si>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</si>
  <si>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</si>
  <si>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</si>
  <si>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</si>
  <si>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</si>
  <si>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</si>
  <si>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</si>
  <si>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</si>
  <si>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</si>
  <si>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</si>
  <si>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</si>
  <si>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</si>
  <si>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</si>
  <si>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</si>
  <si>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</si>
  <si>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</si>
  <si>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</si>
  <si>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</si>
  <si>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</si>
  <si>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</si>
  <si>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</si>
  <si>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</si>
  <si>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</si>
  <si>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</si>
  <si>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</si>
  <si>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</si>
  <si>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</si>
  <si>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</si>
  <si>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</si>
  <si>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</si>
  <si>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</si>
  <si>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</si>
  <si>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</si>
  <si>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</si>
  <si>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</si>
  <si>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</si>
  <si>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</si>
  <si>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</si>
  <si>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</si>
  <si>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</si>
  <si>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</si>
  <si>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</si>
  <si>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</si>
  <si>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</si>
  <si>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</si>
  <si>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</si>
  <si>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</si>
  <si>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</si>
  <si>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</si>
  <si>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</si>
  <si>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</si>
  <si>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</si>
  <si>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</si>
  <si>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</si>
  <si>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</si>
  <si>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</si>
  <si>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</si>
  <si>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</si>
  <si>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</si>
  <si>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</si>
  <si>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</si>
  <si>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</si>
  <si>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</si>
  <si>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</si>
  <si>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</si>
  <si>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</si>
  <si>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</si>
  <si>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</si>
  <si>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</si>
  <si>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</si>
  <si>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</si>
  <si>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</si>
  <si>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</si>
  <si>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</si>
  <si>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</si>
  <si>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</si>
  <si>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</si>
  <si>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</si>
  <si>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</si>
  <si>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</si>
  <si>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</si>
  <si>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</si>
  <si>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</si>
  <si>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</si>
  <si>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</si>
  <si>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</si>
  <si>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</si>
  <si>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</si>
  <si>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</si>
  <si>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</si>
  <si>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</si>
  <si>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</si>
  <si>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</si>
  <si>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</si>
  <si>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</si>
  <si>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</si>
  <si>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</si>
  <si>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</si>
  <si>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</si>
  <si>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</si>
  <si>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</si>
  <si>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</si>
  <si>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</si>
  <si>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</si>
  <si>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</si>
  <si>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</si>
  <si>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</si>
  <si>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</si>
  <si>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</si>
  <si>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</si>
  <si>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</si>
  <si>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</si>
  <si>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</si>
  <si>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</si>
  <si>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</si>
  <si>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</si>
  <si>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</si>
  <si>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</si>
  <si>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</si>
  <si>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</si>
  <si>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</si>
  <si>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</si>
  <si>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</si>
  <si>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</si>
  <si>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</si>
  <si>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</si>
  <si>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</si>
  <si>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</si>
  <si>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</si>
  <si>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</si>
  <si>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</si>
  <si>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</si>
  <si>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</si>
  <si>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</si>
  <si>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</si>
  <si>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</si>
  <si>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</si>
  <si>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</si>
  <si>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</si>
  <si>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</si>
  <si>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</si>
  <si>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</si>
  <si>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</si>
  <si>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</si>
  <si>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</si>
  <si>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</si>
  <si>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</si>
  <si>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</si>
  <si>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</si>
  <si>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</si>
  <si>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</si>
  <si>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</si>
  <si>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</si>
  <si>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</si>
  <si>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</si>
  <si>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</si>
  <si>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</si>
  <si>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</si>
  <si>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</si>
  <si>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</si>
  <si>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</si>
  <si>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</si>
  <si>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</si>
  <si>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</si>
  <si>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</si>
  <si>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</si>
  <si>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</si>
  <si>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</si>
  <si>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</si>
  <si>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</si>
  <si>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</si>
  <si>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</si>
  <si>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</si>
  <si>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</si>
  <si>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</si>
  <si>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</si>
  <si>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</si>
  <si>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</si>
  <si>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</si>
  <si>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</si>
  <si>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</si>
  <si>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</si>
  <si>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</si>
  <si>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</si>
  <si>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</si>
  <si>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</si>
  <si>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</si>
  <si>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</si>
  <si>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</si>
  <si>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</si>
  <si>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</si>
  <si>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</si>
  <si>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</si>
  <si>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</si>
  <si>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</si>
  <si>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</si>
  <si>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</si>
  <si>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</si>
  <si>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</si>
  <si>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</si>
  <si>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</si>
  <si>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</si>
  <si>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</si>
  <si>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</si>
  <si>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</si>
  <si>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</si>
  <si>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</si>
  <si>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</si>
  <si>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</si>
  <si>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</si>
  <si>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</si>
  <si>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</si>
  <si>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</si>
  <si>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</si>
  <si>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</si>
  <si>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</si>
  <si>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</si>
  <si>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</si>
  <si>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</si>
  <si>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</si>
  <si>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</si>
  <si>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</si>
  <si>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</si>
  <si>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</si>
  <si>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</si>
  <si>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</si>
  <si>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</si>
  <si>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</si>
  <si>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</si>
  <si>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</si>
  <si>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</si>
  <si>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</si>
  <si>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</si>
  <si>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</si>
  <si>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</si>
  <si>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</si>
  <si>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</si>
  <si>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</si>
  <si>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</si>
  <si>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</si>
  <si>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</si>
  <si>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</si>
  <si>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</si>
  <si>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</si>
  <si>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</si>
  <si>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</si>
  <si>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</si>
  <si>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</si>
  <si>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</si>
  <si>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</si>
  <si>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</si>
  <si>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</si>
  <si>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</si>
  <si>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</si>
  <si>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</si>
  <si>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</si>
  <si>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</si>
  <si>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</si>
  <si>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</si>
  <si>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</si>
  <si>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</si>
  <si>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</si>
  <si>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</si>
  <si>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</si>
  <si>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</si>
  <si>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</si>
  <si>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</si>
  <si>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</si>
  <si>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</si>
  <si>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</si>
  <si>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</si>
  <si>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</si>
  <si>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</si>
  <si>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</si>
  <si>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</si>
  <si>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</si>
  <si>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</si>
  <si>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</si>
  <si>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</si>
  <si>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</si>
  <si>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</si>
  <si>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</si>
  <si>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</si>
  <si>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</si>
  <si>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</si>
  <si>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</si>
  <si>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</si>
  <si>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</si>
  <si>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</si>
  <si>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</si>
  <si>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</si>
  <si>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</si>
  <si>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</si>
  <si>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</si>
  <si>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</si>
  <si>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</si>
  <si>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</si>
  <si>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</si>
  <si>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</si>
  <si>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</si>
  <si>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</si>
  <si>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</si>
  <si>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</si>
  <si>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</si>
  <si>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</si>
  <si>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</si>
  <si>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</si>
  <si>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</si>
  <si>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</si>
  <si>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</si>
  <si>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</si>
  <si>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</si>
  <si>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</si>
  <si>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</si>
  <si>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</si>
  <si>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</si>
  <si>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</si>
  <si>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</si>
  <si>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</si>
  <si>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</si>
  <si>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</si>
  <si>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</si>
  <si>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</si>
  <si>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</si>
  <si>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</si>
  <si>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</si>
  <si>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</si>
  <si>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</si>
  <si>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</si>
  <si>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</si>
  <si>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</si>
  <si>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</si>
  <si>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</si>
  <si>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</si>
  <si>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</si>
  <si>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</si>
  <si>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</si>
  <si>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</si>
  <si>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</si>
  <si>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</si>
  <si>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</si>
  <si>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</si>
  <si>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</si>
  <si>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</si>
  <si>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</si>
  <si>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</si>
  <si>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</si>
  <si>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</si>
  <si>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</si>
  <si>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</si>
  <si>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</si>
  <si>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</si>
  <si>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</si>
  <si>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</si>
  <si>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</si>
  <si>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</si>
  <si>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</si>
  <si>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</si>
  <si>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</si>
  <si>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</si>
  <si>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</si>
  <si>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</si>
  <si>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</si>
  <si>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</si>
  <si>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</si>
  <si>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</si>
  <si>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</si>
  <si>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</si>
  <si>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</si>
  <si>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</si>
  <si>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</si>
  <si>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</si>
  <si>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</si>
  <si>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</si>
  <si>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</si>
  <si>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</si>
  <si>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</si>
  <si>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</si>
  <si>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</si>
  <si>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</si>
  <si>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</si>
  <si>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</si>
  <si>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</si>
  <si>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</si>
  <si>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</si>
  <si>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</si>
  <si>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</si>
  <si>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</si>
  <si>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</si>
  <si>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</si>
  <si>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</si>
  <si>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</si>
  <si>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</si>
  <si>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</si>
  <si>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</si>
  <si>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</si>
  <si>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</si>
  <si>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</si>
  <si>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</si>
  <si>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</si>
  <si>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</si>
  <si>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</si>
  <si>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</si>
  <si>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</si>
  <si>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</si>
  <si>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</si>
  <si>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</si>
  <si>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</si>
  <si>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</si>
  <si>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</si>
  <si>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</si>
  <si>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</si>
  <si>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</si>
  <si>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</si>
  <si>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</si>
  <si>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</si>
  <si>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</si>
  <si>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</si>
  <si>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</si>
  <si>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</si>
  <si>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</si>
  <si>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</si>
  <si>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</si>
  <si>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</si>
  <si>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</si>
  <si>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</si>
  <si>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</si>
  <si>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</si>
  <si>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</si>
  <si>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</si>
  <si>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</si>
  <si>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</si>
  <si>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</si>
  <si>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</si>
  <si>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</si>
  <si>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</si>
  <si>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</si>
  <si>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</si>
  <si>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</si>
  <si>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</si>
  <si>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</si>
  <si>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</si>
  <si>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</si>
  <si>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</si>
  <si>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</si>
  <si>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</si>
  <si>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</si>
  <si>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</si>
  <si>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</si>
  <si>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</si>
  <si>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</si>
  <si>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</si>
  <si>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</si>
  <si>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</si>
  <si>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</si>
  <si>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</si>
  <si>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</si>
  <si>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</si>
  <si>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</si>
  <si>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</si>
  <si>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</si>
  <si>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</si>
  <si>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</si>
  <si>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</si>
  <si>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</si>
  <si>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</si>
  <si>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</si>
  <si>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</si>
  <si>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</si>
  <si>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</si>
  <si>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</si>
  <si>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</si>
  <si>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</si>
  <si>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</si>
  <si>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</si>
  <si>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</si>
  <si>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</si>
  <si>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</si>
  <si>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</si>
  <si>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</si>
  <si>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</si>
  <si>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</si>
  <si>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</si>
  <si>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</si>
  <si>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</si>
  <si>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</si>
  <si>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</si>
  <si>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</si>
  <si>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</si>
  <si>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</si>
  <si>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</si>
  <si>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</si>
  <si>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</si>
  <si>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</si>
  <si>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</si>
  <si>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</si>
  <si>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</si>
  <si>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</si>
  <si>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</si>
  <si>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</si>
  <si>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</si>
  <si>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</si>
  <si>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</si>
  <si>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</si>
  <si>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</si>
  <si>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</si>
  <si>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</si>
  <si>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</si>
  <si>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</si>
  <si>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</si>
  <si>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</si>
  <si>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</si>
  <si>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</si>
  <si>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</si>
  <si>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</si>
  <si>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</si>
  <si>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</si>
  <si>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</si>
  <si>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</si>
  <si>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</si>
  <si>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</si>
  <si>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</si>
  <si>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</si>
  <si>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</si>
  <si>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</si>
  <si>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</si>
  <si>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</si>
  <si>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</si>
  <si>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</si>
  <si>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</si>
  <si>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</si>
  <si>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</si>
  <si>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</si>
  <si>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</si>
  <si>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</si>
  <si>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</si>
  <si>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</si>
  <si>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</si>
  <si>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</si>
  <si>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</si>
  <si>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</si>
  <si>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</si>
  <si>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</si>
  <si>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</si>
  <si>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</si>
  <si>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</si>
  <si>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</si>
  <si>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</si>
  <si>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</si>
  <si>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</si>
  <si>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</si>
  <si>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</si>
  <si>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</si>
  <si>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</si>
  <si>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</si>
  <si>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</si>
  <si>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</si>
  <si>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</si>
  <si>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</si>
  <si>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</si>
  <si>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</si>
  <si>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</si>
  <si>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</si>
  <si>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</si>
  <si>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</si>
  <si>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</si>
  <si>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</si>
  <si>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</si>
  <si>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</si>
  <si>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</si>
  <si>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</si>
  <si>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</si>
  <si>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</si>
  <si>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</si>
  <si>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</si>
  <si>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</si>
  <si>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</si>
  <si>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</si>
  <si>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</si>
  <si>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</si>
  <si>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</si>
  <si>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</si>
  <si>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</si>
  <si>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</si>
  <si>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</si>
  <si>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</si>
  <si>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</si>
  <si>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</si>
  <si>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</si>
  <si>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</si>
  <si>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</si>
  <si>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</si>
  <si>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</si>
  <si>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</si>
  <si>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</si>
  <si>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</si>
  <si>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</si>
  <si>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</si>
  <si>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</si>
  <si>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</si>
  <si>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</si>
  <si>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</si>
  <si>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</si>
  <si>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</si>
  <si>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</si>
  <si>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</si>
  <si>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</si>
  <si>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</si>
  <si>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</si>
  <si>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</si>
  <si>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</si>
  <si>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</si>
  <si>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</si>
  <si>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</si>
  <si>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</si>
  <si>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</si>
  <si>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</si>
  <si>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</si>
  <si>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</si>
  <si>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</si>
  <si>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</si>
  <si>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</si>
  <si>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</si>
  <si>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</si>
  <si>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</si>
  <si>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</si>
  <si>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</si>
  <si>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</si>
  <si>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</si>
  <si>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</si>
  <si>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</si>
  <si>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</si>
  <si>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</si>
  <si>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</si>
  <si>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</si>
  <si>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</si>
  <si>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</si>
  <si>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</si>
  <si>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</si>
  <si>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</si>
  <si>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</si>
  <si>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</si>
  <si>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</si>
  <si>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</si>
  <si>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</si>
  <si>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</si>
  <si>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</si>
  <si>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</si>
  <si>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</si>
  <si>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</si>
  <si>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</si>
  <si>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</si>
  <si>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</si>
  <si>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</si>
  <si>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</si>
  <si>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</si>
  <si>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</si>
  <si>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</si>
  <si>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</si>
  <si>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</si>
  <si>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</si>
  <si>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</si>
  <si>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</si>
  <si>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</si>
  <si>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</si>
  <si>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</si>
  <si>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</si>
  <si>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</si>
  <si>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</si>
  <si>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</si>
  <si>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</si>
  <si>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</si>
  <si>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</si>
  <si>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</si>
  <si>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</si>
  <si>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</si>
  <si>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</si>
  <si>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</si>
  <si>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</si>
  <si>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</si>
  <si>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</si>
  <si>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</si>
  <si>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</si>
  <si>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</si>
  <si>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</si>
  <si>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</si>
  <si>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</si>
  <si>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</si>
  <si>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</si>
  <si>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</si>
  <si>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</si>
  <si>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</si>
  <si>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</si>
  <si>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</si>
  <si>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</si>
  <si>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</si>
  <si>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</si>
  <si>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</si>
  <si>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</si>
  <si>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</si>
  <si>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</si>
  <si>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</si>
  <si>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</si>
  <si>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</si>
  <si>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</si>
  <si>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</si>
  <si>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</si>
  <si>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</si>
  <si>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</si>
  <si>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</si>
  <si>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</si>
  <si>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</si>
  <si>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</si>
  <si>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</si>
  <si>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</si>
  <si>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</si>
  <si>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</si>
  <si>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</si>
  <si>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</si>
  <si>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</si>
  <si>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</si>
  <si>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</si>
  <si>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</si>
  <si>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</si>
  <si>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</si>
  <si>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</si>
  <si>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</si>
  <si>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</si>
  <si>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</si>
  <si>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</si>
  <si>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</si>
  <si>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</si>
  <si>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</si>
  <si>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</si>
  <si>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</si>
  <si>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</si>
  <si>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</si>
  <si>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</si>
  <si>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</si>
  <si>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</si>
  <si>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</si>
  <si>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</si>
  <si>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</si>
  <si>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</si>
  <si>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</si>
  <si>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</si>
  <si>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</si>
  <si>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</si>
  <si>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</si>
  <si>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</si>
  <si>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</si>
  <si>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</si>
  <si>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</si>
  <si>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</si>
  <si>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</si>
  <si>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</si>
  <si>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</si>
  <si>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</si>
  <si>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</si>
  <si>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</si>
  <si>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</si>
  <si>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</si>
  <si>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</si>
  <si>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</si>
  <si>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</si>
  <si>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</si>
  <si>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</si>
  <si>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</si>
  <si>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</si>
  <si>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</si>
  <si>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</si>
  <si>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</si>
  <si>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</si>
  <si>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</si>
  <si>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</si>
  <si>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</si>
  <si>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</si>
  <si>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</si>
  <si>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</si>
  <si>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</si>
  <si>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</si>
  <si>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</si>
  <si>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</si>
  <si>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</si>
  <si>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</si>
  <si>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</si>
  <si>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</si>
  <si>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</si>
  <si>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</si>
  <si>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</si>
  <si>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</si>
  <si>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</si>
  <si>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</si>
  <si>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</si>
  <si>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</si>
  <si>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</si>
  <si>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</si>
  <si>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</si>
  <si>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</si>
  <si>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</si>
  <si>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</si>
  <si>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</si>
  <si>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</si>
  <si>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</si>
  <si>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</si>
  <si>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</si>
  <si>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</si>
  <si>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</si>
  <si>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</si>
  <si>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</si>
  <si>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</si>
  <si>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</si>
  <si>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</si>
  <si>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</si>
  <si>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</si>
  <si>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</si>
  <si>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</si>
  <si>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</si>
  <si>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</si>
  <si>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</si>
  <si>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</si>
  <si>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</si>
  <si>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</si>
  <si>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</si>
  <si>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</si>
  <si>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</si>
  <si>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</si>
  <si>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</si>
  <si>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</si>
  <si>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</si>
  <si>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</si>
  <si>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</si>
  <si>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</si>
  <si>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</si>
  <si>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</si>
  <si>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</si>
  <si>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</si>
  <si>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</si>
  <si>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</si>
  <si>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</si>
  <si>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</si>
  <si>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</si>
  <si>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</si>
  <si>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</si>
  <si>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</si>
  <si>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</si>
  <si>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</si>
  <si>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</si>
  <si>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</si>
  <si>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</si>
  <si>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</si>
  <si>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</si>
  <si>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</si>
  <si>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</si>
  <si>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</si>
  <si>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</si>
  <si>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</si>
  <si>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</si>
  <si>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</si>
  <si>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</si>
  <si>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</si>
  <si>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</si>
  <si>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</si>
  <si>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</si>
  <si>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</si>
  <si>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</si>
  <si>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</si>
  <si>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</si>
  <si>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</si>
  <si>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</si>
  <si>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</si>
  <si>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</si>
  <si>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</si>
  <si>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</si>
  <si>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</si>
  <si>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</si>
  <si>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</si>
  <si>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</si>
  <si>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</si>
  <si>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</si>
  <si>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</si>
  <si>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</si>
  <si>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</si>
  <si>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</si>
  <si>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</si>
  <si>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</si>
  <si>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</si>
  <si>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</si>
  <si>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</si>
  <si>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</si>
  <si>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</si>
  <si>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</si>
  <si>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</si>
  <si>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</si>
  <si>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</si>
  <si>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</si>
  <si>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</si>
  <si>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</si>
  <si>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</si>
  <si>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</si>
  <si>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</si>
  <si>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</si>
  <si>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</si>
  <si>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</si>
  <si>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</si>
  <si>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</si>
  <si>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</si>
  <si>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</si>
  <si>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</si>
  <si>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</si>
  <si>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</si>
  <si>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</si>
  <si>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</si>
  <si>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</si>
  <si>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</si>
  <si>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</si>
  <si>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</si>
  <si>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</si>
  <si>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</si>
  <si>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</si>
  <si>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</si>
  <si>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</si>
  <si>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</si>
  <si>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</si>
  <si>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</si>
  <si>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</si>
  <si>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</si>
  <si>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</si>
  <si>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</si>
  <si>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</si>
  <si>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</si>
  <si>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</si>
  <si>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</si>
  <si>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</si>
  <si>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</si>
  <si>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</si>
  <si>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</si>
  <si>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</si>
  <si>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</si>
  <si>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</si>
  <si>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</si>
  <si>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</si>
  <si>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</si>
  <si>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</si>
  <si>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</si>
  <si>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</si>
  <si>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</si>
  <si>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</si>
  <si>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</si>
  <si>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</si>
  <si>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</si>
  <si>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</si>
  <si>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</si>
  <si>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</si>
  <si>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</si>
  <si>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</si>
  <si>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</si>
  <si>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</si>
  <si>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</si>
  <si>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</si>
  <si>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</si>
  <si>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</si>
  <si>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</si>
  <si>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</si>
  <si>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</si>
  <si>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</si>
  <si>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</si>
  <si>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</si>
  <si>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</si>
  <si>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</si>
  <si>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</si>
  <si>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</si>
  <si>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</si>
  <si>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</si>
  <si>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</si>
  <si>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</si>
  <si>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</si>
  <si>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</si>
  <si>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</si>
  <si>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</si>
  <si>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</si>
  <si>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</si>
  <si>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</si>
  <si>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</si>
  <si>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</si>
  <si>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</si>
  <si>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</si>
  <si>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</si>
  <si>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</si>
  <si>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</si>
  <si>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</si>
  <si>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</si>
  <si>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</si>
  <si>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</si>
  <si>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</si>
  <si>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</si>
  <si>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</si>
  <si>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</si>
  <si>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</si>
  <si>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</si>
  <si>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</si>
  <si>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</si>
  <si>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</si>
  <si>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</si>
  <si>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</si>
  <si>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</si>
  <si>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</si>
  <si>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</si>
  <si>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</si>
  <si>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</si>
  <si>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</si>
  <si>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</si>
  <si>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</si>
  <si>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</si>
  <si>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</si>
  <si>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</si>
  <si>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</si>
  <si>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</si>
  <si>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</si>
  <si>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</si>
  <si>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</si>
  <si>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</si>
  <si>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</si>
  <si>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</si>
  <si>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</si>
  <si>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</si>
  <si>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</si>
  <si>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</si>
  <si>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</si>
  <si>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</si>
  <si>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</si>
  <si>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</si>
  <si>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</si>
  <si>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</si>
  <si>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</si>
  <si>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</si>
  <si>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</si>
  <si>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</si>
  <si>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</si>
  <si>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</si>
  <si>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</si>
  <si>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</si>
  <si>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</si>
  <si>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</si>
  <si>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</si>
  <si>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</si>
  <si>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</si>
  <si>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</si>
  <si>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</si>
  <si>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</si>
  <si>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</si>
  <si>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</si>
  <si>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</si>
  <si>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</si>
  <si>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</si>
  <si>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</si>
  <si>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</si>
  <si>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</si>
  <si>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</si>
  <si>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</si>
  <si>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</si>
  <si>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</si>
  <si>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</si>
  <si>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</si>
  <si>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</si>
  <si>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</si>
  <si>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</si>
  <si>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</si>
  <si>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</si>
  <si>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</si>
  <si>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</si>
  <si>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</si>
  <si>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</si>
  <si>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</si>
  <si>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</si>
  <si>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</si>
  <si>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</si>
  <si>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</si>
  <si>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</si>
  <si>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</si>
  <si>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</si>
  <si>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</si>
  <si>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</si>
  <si>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</si>
  <si>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</si>
  <si>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</si>
  <si>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</si>
  <si>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</si>
  <si>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</si>
  <si>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</si>
  <si>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</si>
  <si>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</si>
  <si>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</si>
  <si>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</si>
  <si>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</si>
  <si>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</si>
  <si>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</si>
  <si>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</si>
  <si>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</si>
  <si>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</si>
  <si>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</si>
  <si>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</si>
  <si>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</si>
  <si>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</si>
  <si>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</si>
  <si>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</si>
  <si>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</si>
  <si>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</si>
  <si>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</si>
  <si>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</si>
  <si>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</si>
  <si>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</si>
  <si>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</si>
  <si>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</si>
  <si>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</si>
  <si>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</si>
  <si>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</si>
  <si>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</si>
  <si>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</si>
  <si>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</si>
  <si>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</si>
  <si>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</si>
  <si>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</si>
  <si>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</si>
  <si>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</si>
  <si>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</si>
  <si>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</si>
  <si>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</si>
  <si>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</si>
  <si>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</si>
  <si>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</si>
  <si>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</si>
  <si>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</si>
  <si>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</si>
  <si>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</si>
  <si>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</si>
  <si>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</si>
  <si>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</si>
  <si>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</si>
  <si>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</si>
  <si>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</si>
  <si>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</si>
  <si>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</si>
  <si>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</si>
  <si>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</si>
  <si>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</si>
  <si>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</si>
  <si>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</si>
  <si>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</si>
  <si>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</si>
  <si>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</si>
  <si>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</si>
  <si>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</si>
  <si>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</si>
  <si>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</si>
  <si>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</si>
  <si>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</si>
  <si>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</si>
  <si>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</si>
  <si>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</si>
  <si>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</si>
  <si>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</si>
  <si>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</si>
  <si>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</si>
  <si>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</si>
  <si>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</si>
  <si>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</si>
  <si>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</si>
  <si>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</si>
  <si>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</si>
  <si>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</si>
  <si>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</si>
  <si>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</si>
  <si>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</si>
  <si>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</si>
  <si>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</si>
  <si>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</si>
  <si>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</si>
  <si>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</si>
  <si>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</si>
  <si>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</si>
  <si>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</si>
  <si>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</si>
  <si>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</si>
  <si>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</si>
  <si>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</si>
  <si>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</si>
  <si>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</si>
  <si>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</si>
  <si>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</si>
  <si>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</si>
  <si>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</si>
  <si>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</si>
  <si>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</si>
  <si>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</si>
  <si>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</si>
  <si>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</si>
  <si>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</si>
  <si>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</si>
  <si>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</si>
  <si>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</si>
  <si>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</si>
  <si>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</si>
  <si>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</si>
  <si>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</si>
  <si>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</si>
  <si>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</si>
  <si>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</si>
  <si>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</si>
  <si>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</si>
  <si>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</si>
  <si>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</si>
  <si>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</si>
  <si>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</si>
  <si>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</si>
  <si>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</si>
  <si>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</si>
  <si>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</si>
  <si>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</si>
  <si>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</si>
  <si>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</si>
  <si>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</si>
  <si>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</si>
  <si>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</si>
  <si>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</si>
  <si>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</si>
  <si>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</si>
  <si>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</si>
  <si>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</si>
  <si>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</si>
  <si>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</si>
  <si>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</si>
  <si>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</si>
  <si>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</si>
  <si>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</si>
  <si>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</si>
  <si>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</si>
  <si>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</si>
  <si>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</si>
  <si>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</si>
  <si>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</si>
  <si>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</si>
  <si>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</si>
  <si>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</si>
  <si>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</si>
  <si>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</si>
  <si>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</si>
  <si>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</si>
  <si>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</si>
  <si>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</si>
  <si>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</si>
  <si>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</si>
  <si>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</si>
  <si>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</si>
  <si>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</si>
  <si>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</si>
  <si>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</si>
  <si>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</si>
  <si>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</si>
  <si>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</si>
  <si>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</si>
  <si>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</si>
  <si>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</si>
  <si>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</si>
  <si>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</si>
  <si>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</si>
  <si>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</si>
  <si>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</si>
  <si>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</si>
  <si>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</si>
  <si>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</si>
  <si>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</si>
  <si>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</si>
  <si>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</si>
  <si>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</si>
  <si>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</si>
  <si>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</si>
  <si>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</si>
  <si>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</si>
  <si>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</si>
  <si>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</si>
  <si>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</si>
  <si>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</si>
  <si>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</si>
  <si>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</si>
  <si>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</si>
  <si>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</si>
  <si>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</si>
  <si>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</si>
  <si>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</si>
  <si>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</si>
  <si>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</si>
  <si>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</si>
  <si>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</si>
  <si>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</si>
  <si>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</si>
  <si>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</si>
  <si>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</si>
  <si>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</si>
  <si>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</si>
  <si>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</si>
  <si>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</si>
  <si>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</si>
  <si>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</si>
  <si>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</si>
  <si>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</si>
  <si>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</si>
  <si>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</si>
  <si>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</si>
  <si>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</si>
  <si>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</si>
  <si>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</si>
  <si>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</si>
  <si>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</si>
  <si>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</si>
  <si>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</si>
  <si>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</si>
  <si>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</si>
  <si>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</si>
  <si>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</si>
  <si>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</si>
  <si>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</si>
  <si>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</si>
  <si>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</si>
  <si>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</si>
  <si>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</si>
  <si>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</si>
  <si>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</si>
  <si>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</si>
  <si>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</si>
  <si>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</si>
  <si>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</si>
  <si>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</si>
  <si>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</si>
  <si>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</si>
  <si>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</si>
  <si>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</si>
  <si>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</si>
  <si>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</si>
  <si>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</si>
  <si>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</si>
  <si>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</si>
  <si>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</si>
  <si>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</si>
  <si>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</si>
  <si>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</si>
  <si>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</si>
  <si>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</si>
  <si>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</si>
  <si>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</si>
  <si>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</si>
  <si>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</si>
  <si>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</si>
  <si>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</si>
  <si>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</si>
  <si>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</si>
  <si>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</si>
  <si>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</si>
  <si>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</si>
  <si>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</si>
  <si>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</si>
  <si>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</si>
  <si>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</si>
  <si>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</si>
  <si>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</si>
  <si>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</si>
  <si>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</si>
  <si>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</si>
  <si>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</si>
  <si>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</si>
  <si>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</si>
  <si>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</si>
  <si>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</si>
  <si>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</si>
  <si>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</si>
  <si>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</si>
  <si>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</si>
  <si>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</si>
  <si>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</si>
  <si>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</si>
  <si>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</si>
  <si>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</si>
  <si>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</si>
  <si>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</si>
  <si>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</si>
  <si>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</si>
  <si>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</si>
  <si>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</si>
  <si>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</si>
  <si>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</si>
  <si>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</si>
  <si>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</si>
  <si>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</si>
  <si>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</si>
  <si>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</si>
  <si>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</si>
  <si>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</si>
  <si>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</si>
  <si>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</si>
  <si>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</si>
  <si>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</si>
  <si>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</si>
  <si>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</si>
  <si>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</si>
  <si>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</si>
  <si>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</si>
  <si>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</si>
  <si>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</si>
  <si>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</si>
  <si>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</si>
  <si>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</si>
  <si>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</si>
  <si>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</si>
  <si>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</si>
  <si>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</si>
  <si>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</si>
  <si>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</si>
  <si>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</si>
  <si>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</si>
  <si>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</si>
  <si>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</si>
  <si>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</si>
  <si>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</si>
  <si>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</si>
  <si>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</si>
  <si>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</si>
  <si>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</si>
  <si>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</si>
  <si>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</si>
  <si>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</si>
  <si>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</si>
  <si>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</si>
  <si>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</si>
  <si>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</si>
  <si>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</si>
  <si>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</si>
  <si>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</si>
  <si>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</si>
  <si>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</si>
  <si>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</si>
  <si>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</si>
  <si>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</si>
  <si>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</si>
  <si>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</si>
  <si>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</si>
  <si>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</si>
  <si>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</si>
  <si>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</si>
  <si>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</si>
  <si>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</si>
  <si>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</si>
  <si>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</si>
  <si>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</si>
  <si>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</si>
  <si>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</si>
  <si>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</si>
  <si>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</si>
  <si>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</si>
  <si>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</si>
  <si>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</si>
  <si>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</si>
  <si>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</si>
  <si>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</si>
  <si>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</si>
  <si>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</si>
  <si>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</si>
  <si>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</si>
  <si>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</si>
  <si>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</si>
  <si>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</si>
  <si>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</si>
  <si>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</si>
  <si>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</si>
  <si>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</si>
  <si>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</si>
  <si>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</si>
  <si>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</si>
  <si>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</si>
  <si>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</si>
  <si>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</si>
  <si>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</si>
  <si>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</si>
  <si>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</si>
  <si>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</si>
  <si>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</si>
  <si>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</si>
  <si>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</si>
  <si>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</si>
  <si>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</si>
  <si>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</si>
  <si>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</si>
  <si>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</si>
  <si>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</si>
  <si>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</si>
  <si>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</si>
  <si>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</si>
  <si>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</si>
  <si>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</si>
  <si>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</si>
  <si>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</si>
  <si>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</si>
  <si>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</si>
  <si>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</si>
  <si>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</si>
  <si>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</si>
  <si>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</si>
  <si>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</si>
  <si>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</si>
  <si>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</si>
  <si>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</si>
  <si>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</si>
  <si>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</si>
  <si>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</si>
  <si>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</si>
  <si>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</si>
  <si>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</si>
  <si>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</si>
  <si>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</si>
  <si>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</si>
  <si>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</si>
  <si>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</si>
  <si>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</si>
  <si>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</si>
  <si>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</si>
  <si>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</si>
  <si>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</si>
  <si>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</si>
  <si>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</si>
  <si>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</si>
  <si>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</si>
  <si>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</si>
  <si>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</si>
  <si>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</si>
  <si>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</si>
  <si>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</si>
  <si>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</si>
  <si>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</si>
  <si>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</si>
  <si>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</si>
  <si>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</si>
  <si>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</si>
  <si>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</si>
  <si>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</si>
  <si>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</si>
  <si>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</si>
  <si>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</si>
  <si>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</si>
  <si>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</si>
  <si>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</si>
  <si>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</si>
  <si>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</si>
  <si>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</si>
  <si>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</si>
  <si>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</si>
  <si>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</si>
  <si>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</si>
  <si>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</si>
  <si>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</si>
  <si>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</si>
  <si>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</si>
  <si>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</si>
  <si>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</si>
  <si>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</si>
  <si>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</si>
  <si>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</si>
  <si>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</si>
  <si>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</si>
  <si>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</si>
  <si>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</si>
  <si>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</si>
  <si>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</si>
  <si>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</si>
  <si>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</si>
  <si>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</si>
  <si>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</si>
  <si>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</si>
  <si>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</si>
  <si>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</si>
  <si>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</si>
  <si>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</si>
  <si>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</si>
  <si>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</si>
  <si>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</si>
  <si>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</si>
  <si>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</si>
  <si>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</si>
  <si>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</si>
  <si>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</si>
  <si>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</si>
  <si>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</si>
  <si>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</si>
  <si>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</si>
  <si>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</si>
  <si>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</si>
  <si>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</si>
  <si>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</si>
  <si>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</si>
  <si>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</si>
  <si>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</si>
  <si>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</si>
  <si>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</si>
  <si>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</si>
  <si>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</si>
  <si>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</si>
  <si>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</si>
  <si>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</si>
  <si>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</si>
  <si>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</si>
  <si>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</si>
  <si>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</si>
  <si>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</si>
  <si>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</si>
  <si>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</si>
  <si>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</si>
  <si>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</si>
  <si>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</si>
  <si>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</si>
  <si>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</si>
  <si>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</si>
  <si>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</si>
  <si>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</si>
  <si>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</si>
  <si>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</si>
  <si>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</si>
  <si>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</si>
  <si>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</si>
  <si>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</si>
  <si>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</si>
  <si>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</si>
  <si>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</si>
  <si>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</si>
  <si>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</si>
  <si>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</si>
  <si>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</si>
  <si>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</si>
  <si>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</si>
  <si>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</si>
  <si>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</si>
  <si>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</si>
  <si>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</si>
  <si>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</si>
  <si>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</si>
  <si>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</si>
  <si>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</si>
  <si>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</si>
  <si>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</si>
  <si>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</si>
  <si>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</si>
  <si>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</si>
  <si>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</si>
  <si>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</si>
  <si>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</si>
  <si>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</si>
  <si>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</si>
  <si>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</si>
  <si>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</si>
  <si>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</si>
  <si>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</si>
  <si>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</si>
  <si>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</si>
  <si>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</si>
  <si>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</si>
  <si>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</si>
  <si>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</si>
  <si>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</si>
  <si>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</si>
  <si>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</si>
  <si>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</si>
  <si>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</si>
  <si>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</si>
  <si>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</si>
  <si>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</si>
  <si>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</si>
  <si>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</si>
  <si>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</si>
  <si>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</si>
  <si>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</si>
  <si>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</si>
  <si>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</si>
  <si>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</si>
  <si>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</si>
  <si>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</si>
  <si>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</si>
  <si>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</si>
  <si>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</si>
  <si>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</si>
  <si>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</si>
  <si>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</si>
  <si>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</si>
  <si>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</si>
  <si>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</si>
  <si>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</si>
  <si>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</si>
  <si>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</si>
  <si>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</si>
  <si>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</si>
  <si>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</si>
  <si>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</si>
  <si>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</si>
  <si>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</si>
  <si>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</si>
  <si>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</si>
  <si>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</si>
  <si>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</si>
  <si>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</si>
  <si>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</si>
  <si>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</si>
  <si>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</si>
  <si>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</si>
  <si>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</si>
  <si>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</si>
  <si>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</si>
  <si>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</si>
  <si>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</si>
  <si>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</si>
  <si>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</si>
  <si>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</si>
  <si>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</si>
  <si>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</si>
  <si>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</si>
  <si>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</si>
  <si>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</si>
  <si>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</si>
  <si>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</si>
  <si>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</si>
  <si>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</si>
  <si>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</si>
  <si>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</si>
  <si>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</si>
  <si>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</si>
  <si>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</si>
  <si>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</si>
  <si>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</si>
  <si>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</si>
  <si>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</si>
  <si>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</si>
  <si>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</si>
  <si>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</si>
  <si>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</si>
  <si>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</si>
  <si>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</si>
  <si>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</si>
  <si>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</si>
  <si>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</si>
  <si>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</si>
  <si>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</si>
  <si>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</si>
  <si>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</si>
  <si>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</si>
  <si>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</si>
  <si>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</si>
  <si>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</si>
  <si>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</si>
  <si>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</si>
  <si>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</si>
  <si>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</si>
  <si>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</si>
  <si>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</si>
  <si>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</si>
  <si>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</si>
  <si>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</si>
  <si>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</si>
  <si>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</si>
  <si>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</si>
  <si>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</si>
  <si>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</si>
  <si>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</si>
  <si>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</si>
  <si>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</si>
  <si>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</si>
  <si>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</si>
  <si>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</si>
  <si>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</si>
  <si>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</si>
  <si>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</si>
  <si>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</si>
  <si>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</si>
  <si>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</si>
  <si>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</si>
  <si>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</si>
  <si>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</si>
  <si>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</si>
  <si>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</si>
  <si>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</si>
  <si>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</si>
  <si>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</si>
  <si>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</si>
  <si>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</si>
  <si>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</si>
  <si>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</si>
  <si>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</si>
  <si>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</si>
  <si>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</si>
  <si>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</si>
  <si>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</si>
  <si>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</si>
  <si>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</si>
  <si>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</si>
  <si>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</si>
  <si>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</si>
  <si>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</si>
  <si>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</si>
  <si>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</si>
  <si>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</si>
  <si>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</si>
  <si>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</si>
  <si>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</si>
  <si>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</si>
  <si>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</si>
  <si>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</si>
  <si>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</si>
  <si>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</si>
  <si>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</si>
  <si>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</si>
  <si>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</si>
  <si>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</si>
  <si>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</si>
  <si>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</si>
  <si>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</si>
  <si>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</si>
  <si>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</si>
  <si>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</si>
  <si>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</si>
  <si>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</si>
  <si>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</si>
  <si>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</si>
  <si>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</si>
  <si>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</si>
  <si>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</si>
  <si>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</si>
  <si>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</si>
  <si>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</si>
  <si>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</si>
  <si>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</si>
  <si>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</si>
  <si>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</si>
  <si>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</si>
  <si>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</si>
  <si>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</si>
  <si>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</si>
  <si>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</si>
  <si>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</si>
  <si>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</si>
  <si>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</si>
  <si>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</si>
  <si>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</si>
  <si>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</si>
  <si>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</si>
  <si>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</si>
  <si>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</si>
  <si>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</si>
  <si>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</si>
  <si>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</si>
  <si>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</si>
  <si>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</si>
  <si>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</si>
  <si>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</si>
  <si>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</si>
  <si>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</si>
  <si>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</si>
  <si>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</si>
  <si>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</si>
  <si>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</si>
  <si>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</si>
  <si>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</si>
  <si>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</si>
  <si>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</si>
  <si>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</si>
  <si>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</si>
  <si>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</si>
  <si>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</si>
  <si>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</si>
  <si>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</si>
  <si>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</si>
  <si>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</si>
  <si>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</si>
  <si>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</si>
  <si>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</si>
  <si>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</si>
  <si>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</si>
  <si>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</si>
  <si>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</si>
  <si>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</si>
  <si>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</si>
  <si>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</si>
  <si>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</si>
  <si>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</si>
  <si>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</si>
  <si>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</si>
  <si>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</si>
  <si>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</si>
  <si>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</si>
  <si>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</si>
  <si>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</si>
  <si>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</si>
  <si>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</si>
  <si>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</si>
  <si>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</si>
  <si>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</si>
  <si>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</si>
  <si>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</si>
  <si>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</si>
  <si>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</si>
  <si>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</si>
  <si>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</si>
  <si>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</si>
  <si>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</si>
  <si>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</si>
  <si>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</si>
  <si>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</si>
  <si>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</si>
  <si>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</si>
  <si>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</si>
  <si>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</si>
  <si>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</si>
  <si>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</si>
  <si>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</si>
  <si>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</si>
  <si>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</si>
  <si>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</si>
  <si>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</si>
  <si>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</si>
  <si>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</si>
  <si>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</si>
  <si>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</si>
  <si>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</si>
  <si>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</si>
  <si>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</si>
  <si>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</si>
  <si>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</si>
  <si>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</si>
  <si>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</si>
  <si>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</si>
  <si>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</si>
  <si>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</si>
  <si>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</si>
  <si>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</si>
  <si>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</si>
  <si>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</si>
  <si>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</si>
  <si>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</si>
  <si>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</si>
  <si>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</si>
  <si>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</si>
  <si>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</si>
  <si>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</si>
  <si>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</si>
  <si>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</si>
  <si>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</si>
  <si>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</si>
  <si>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</si>
  <si>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</si>
  <si>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</si>
  <si>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</si>
  <si>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</si>
  <si>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</si>
  <si>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</si>
  <si>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</si>
  <si>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</si>
  <si>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</si>
  <si>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</si>
  <si>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</si>
  <si>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</si>
  <si>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</si>
  <si>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</si>
  <si>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</si>
  <si>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</si>
  <si>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</si>
  <si>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</si>
  <si>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</si>
  <si>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</si>
  <si>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</si>
  <si>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</si>
  <si>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</si>
  <si>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</si>
  <si>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</si>
  <si>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</si>
  <si>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</si>
  <si>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</si>
  <si>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</si>
  <si>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</si>
  <si>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</si>
  <si>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</si>
  <si>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</si>
  <si>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</si>
  <si>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</si>
  <si>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</si>
  <si>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</si>
  <si>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</si>
  <si>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</si>
  <si>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</si>
  <si>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</si>
  <si>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</si>
  <si>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</si>
  <si>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</si>
  <si>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</si>
  <si>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</si>
  <si>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</si>
  <si>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</si>
  <si>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</si>
  <si>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</si>
  <si>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</si>
  <si>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</si>
  <si>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</si>
  <si>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</si>
  <si>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</si>
  <si>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</si>
  <si>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</si>
  <si>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</si>
  <si>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</si>
  <si>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</si>
  <si>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</si>
  <si>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</si>
  <si>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</si>
  <si>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</si>
  <si>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</si>
  <si>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</si>
  <si>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</si>
  <si>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</si>
  <si>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</si>
  <si>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</si>
  <si>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</si>
  <si>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</si>
  <si>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</si>
  <si>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</si>
  <si>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</si>
  <si>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</si>
  <si>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</si>
  <si>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</si>
  <si>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</si>
  <si>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</si>
  <si>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</si>
  <si>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</si>
  <si>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</si>
  <si>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</si>
  <si>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</si>
  <si>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</si>
  <si>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</si>
  <si>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</si>
  <si>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</si>
  <si>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</si>
  <si>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</si>
  <si>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</si>
  <si>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</si>
  <si>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</si>
  <si>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</si>
  <si>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</si>
  <si>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</si>
  <si>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</si>
  <si>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</si>
  <si>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</si>
  <si>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</si>
  <si>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</si>
  <si>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</si>
  <si>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</si>
  <si>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</si>
  <si>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</si>
  <si>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</si>
  <si>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</si>
  <si>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</si>
  <si>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</si>
  <si>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</si>
  <si>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</si>
  <si>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</si>
  <si>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</si>
  <si>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</si>
  <si>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</si>
  <si>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</si>
  <si>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</si>
  <si>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</si>
  <si>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</si>
  <si>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</si>
  <si>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</si>
  <si>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</si>
  <si>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</si>
  <si>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</si>
  <si>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</si>
  <si>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</si>
  <si>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</si>
  <si>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</si>
  <si>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</si>
  <si>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</si>
  <si>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</si>
  <si>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</si>
  <si>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</si>
  <si>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</si>
  <si>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</si>
  <si>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</si>
  <si>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</si>
  <si>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</si>
  <si>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</si>
  <si>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</si>
  <si>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</si>
  <si>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</si>
  <si>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</si>
  <si>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</si>
  <si>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</si>
  <si>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</si>
  <si>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</si>
  <si>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</si>
  <si>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</si>
  <si>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</si>
  <si>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</si>
  <si>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</si>
  <si>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</si>
  <si>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</si>
  <si>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</si>
  <si>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</si>
  <si>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</si>
  <si>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</si>
  <si>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</si>
  <si>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</si>
  <si>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</si>
  <si>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</si>
  <si>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</si>
  <si>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</si>
  <si>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</si>
  <si>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</si>
  <si>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</si>
  <si>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</si>
  <si>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</si>
  <si>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</si>
  <si>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</si>
  <si>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</si>
  <si>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</si>
  <si>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</si>
  <si>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</si>
  <si>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</si>
  <si>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</si>
  <si>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</si>
  <si>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</si>
  <si>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</si>
  <si>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</si>
  <si>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</si>
  <si>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</si>
  <si>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</si>
  <si>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</si>
  <si>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</si>
  <si>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</si>
  <si>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</si>
  <si>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</si>
  <si>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</si>
  <si>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</si>
  <si>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</si>
  <si>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</si>
  <si>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</si>
  <si>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</si>
  <si>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</si>
  <si>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</si>
  <si>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</si>
  <si>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</si>
  <si>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</si>
  <si>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</si>
  <si>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</si>
  <si>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</si>
  <si>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</si>
  <si>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</si>
  <si>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</si>
  <si>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</si>
  <si>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</si>
  <si>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</si>
  <si>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</si>
  <si>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</si>
  <si>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</si>
  <si>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</si>
  <si>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</si>
  <si>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</si>
  <si>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</si>
  <si>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</si>
  <si>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</si>
  <si>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</si>
  <si>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</si>
  <si>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</si>
  <si>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</si>
  <si>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</si>
  <si>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</si>
  <si>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</si>
  <si>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</si>
  <si>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</si>
  <si>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</si>
  <si>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</si>
  <si>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</si>
  <si>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</si>
  <si>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</si>
  <si>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</si>
  <si>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</si>
  <si>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</si>
  <si>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</si>
  <si>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</si>
  <si>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</si>
  <si>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</si>
  <si>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</si>
  <si>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</si>
  <si>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</si>
  <si>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</si>
  <si>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</si>
  <si>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</si>
  <si>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</si>
  <si>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</si>
  <si>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</si>
  <si>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</si>
  <si>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</si>
  <si>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</si>
  <si>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</si>
  <si>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</si>
  <si>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</si>
  <si>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</si>
  <si>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</si>
  <si>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</si>
  <si>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</si>
  <si>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</si>
  <si>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</si>
  <si>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</si>
  <si>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</si>
  <si>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</si>
  <si>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</si>
  <si>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</si>
  <si>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</si>
  <si>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</si>
  <si>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</si>
  <si>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</si>
  <si>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</si>
  <si>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</si>
  <si>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</si>
  <si>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</si>
  <si>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</si>
  <si>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</si>
  <si>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</si>
  <si>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</si>
  <si>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</si>
  <si>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</si>
  <si>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</si>
  <si>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</si>
  <si>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</si>
  <si>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</si>
  <si>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</si>
  <si>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</si>
  <si>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</si>
  <si>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</si>
  <si>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</si>
  <si>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</si>
  <si>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</si>
  <si>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</si>
  <si>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</si>
  <si>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</si>
  <si>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</si>
  <si>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</si>
  <si>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</si>
  <si>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</si>
  <si>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</si>
  <si>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</si>
  <si>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</si>
  <si>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</si>
  <si>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</si>
  <si>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</si>
  <si>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</si>
  <si>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</si>
  <si>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</si>
  <si>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</si>
  <si>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</si>
  <si>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</si>
  <si>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</si>
  <si>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</si>
  <si>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</si>
  <si>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</si>
  <si>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</si>
  <si>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</si>
  <si>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</si>
  <si>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</si>
  <si>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</si>
  <si>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</si>
  <si>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</si>
  <si>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</si>
  <si>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</si>
  <si>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</si>
  <si>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</si>
  <si>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</si>
  <si>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</si>
  <si>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</si>
  <si>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</si>
  <si>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</si>
  <si>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</si>
  <si>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</si>
  <si>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</si>
  <si>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</si>
  <si>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</si>
  <si>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</si>
  <si>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</si>
  <si>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</si>
  <si>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</si>
  <si>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</si>
  <si>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</si>
  <si>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</si>
  <si>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</si>
  <si>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</si>
  <si>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</si>
  <si>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</si>
  <si>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</si>
  <si>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</si>
  <si>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</si>
  <si>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</si>
  <si>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</si>
  <si>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</si>
  <si>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</si>
  <si>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</si>
  <si>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</si>
  <si>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</si>
  <si>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</si>
  <si>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</si>
  <si>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</si>
  <si>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</si>
  <si>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</si>
  <si>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</si>
  <si>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</si>
  <si>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</si>
  <si>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</si>
  <si>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</si>
  <si>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</si>
  <si>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</si>
  <si>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</si>
  <si>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</si>
  <si>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</si>
  <si>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</si>
  <si>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</si>
  <si>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</si>
  <si>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</si>
  <si>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</si>
  <si>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</si>
  <si>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</si>
  <si>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</si>
  <si>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</si>
  <si>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</si>
  <si>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</si>
  <si>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</si>
  <si>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</si>
  <si>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</si>
  <si>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</si>
  <si>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</si>
  <si>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</si>
  <si>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</si>
  <si>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</si>
  <si>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</si>
  <si>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</si>
  <si>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</si>
  <si>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</si>
  <si>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</si>
  <si>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</si>
  <si>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</si>
  <si>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</si>
  <si>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</si>
  <si>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</si>
  <si>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</si>
  <si>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</si>
  <si>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</si>
  <si>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</si>
  <si>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</si>
  <si>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</si>
  <si>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</si>
  <si>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</si>
  <si>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</si>
  <si>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</si>
  <si>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</si>
  <si>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</si>
  <si>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</si>
  <si>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</si>
  <si>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</si>
  <si>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</si>
  <si>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</si>
  <si>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</si>
  <si>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</si>
  <si>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</si>
  <si>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</si>
  <si>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</si>
  <si>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</si>
  <si>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</si>
  <si>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</si>
  <si>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</si>
  <si>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</si>
  <si>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</si>
  <si>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</si>
  <si>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</si>
  <si>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</si>
  <si>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</si>
  <si>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</si>
  <si>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</si>
  <si>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</si>
  <si>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</si>
  <si>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</si>
  <si>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</si>
  <si>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</si>
  <si>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</si>
  <si>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</si>
  <si>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</si>
  <si>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</si>
  <si>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</si>
  <si>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</si>
  <si>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</si>
  <si>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</si>
  <si>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</si>
  <si>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</si>
  <si>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</si>
  <si>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</si>
  <si>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</si>
  <si>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</si>
  <si>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</si>
  <si>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</si>
  <si>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</si>
  <si>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</si>
  <si>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</si>
  <si>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</si>
  <si>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</si>
  <si>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</si>
  <si>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</si>
  <si>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</si>
  <si>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</si>
  <si>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</si>
  <si>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</si>
  <si>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</si>
  <si>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</si>
  <si>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</si>
  <si>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</si>
  <si>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</si>
  <si>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</si>
  <si>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</si>
  <si>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</si>
  <si>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</si>
  <si>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</si>
  <si>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</si>
  <si>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</si>
  <si>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</si>
  <si>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</si>
  <si>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</si>
  <si>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</si>
  <si>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</si>
  <si>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</si>
  <si>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</si>
  <si>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</si>
  <si>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</si>
  <si>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</si>
  <si>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</si>
  <si>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</si>
  <si>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</si>
  <si>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</si>
  <si>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</si>
  <si>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</si>
  <si>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</si>
  <si>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</si>
  <si>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</si>
  <si>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</si>
  <si>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</si>
  <si>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</si>
  <si>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</si>
  <si>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</si>
  <si>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</si>
  <si>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</si>
  <si>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</si>
  <si>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</si>
  <si>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</si>
  <si>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</si>
  <si>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</si>
  <si>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</si>
  <si>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</si>
  <si>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</si>
  <si>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</si>
  <si>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</si>
  <si>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</si>
  <si>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</si>
  <si>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</si>
  <si>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</si>
  <si>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</si>
  <si>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</si>
  <si>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</si>
  <si>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</si>
  <si>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</si>
  <si>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</si>
  <si>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</si>
  <si>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</si>
  <si>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</si>
  <si>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</si>
  <si>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</si>
  <si>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</si>
  <si>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</si>
  <si>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</si>
  <si>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</si>
  <si>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</si>
  <si>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</si>
  <si>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</si>
  <si>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</si>
  <si>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</si>
  <si>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</si>
  <si>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</si>
  <si>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</si>
  <si>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</si>
  <si>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</si>
  <si>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</si>
  <si>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</si>
  <si>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</si>
  <si>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</si>
  <si>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</si>
  <si>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</si>
  <si>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</si>
  <si>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</si>
  <si>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</si>
  <si>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</si>
  <si>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</si>
  <si>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</si>
  <si>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</si>
  <si>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</si>
  <si>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</si>
  <si>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</si>
  <si>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</si>
  <si>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</si>
  <si>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</si>
  <si>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</si>
  <si>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</si>
  <si>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</si>
  <si>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</si>
  <si>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</si>
  <si>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</si>
  <si>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</si>
  <si>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</si>
  <si>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</si>
  <si>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</si>
  <si>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</si>
  <si>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</si>
  <si>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</si>
  <si>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</si>
  <si>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</si>
  <si>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</si>
  <si>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</si>
  <si>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</si>
  <si>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</si>
  <si>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</si>
  <si>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</si>
  <si>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</si>
  <si>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</si>
  <si>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</si>
  <si>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</si>
  <si>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</si>
  <si>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</si>
  <si>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</si>
  <si>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</si>
  <si>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</si>
  <si>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</si>
  <si>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</si>
  <si>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</si>
  <si>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</si>
  <si>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</si>
  <si>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</si>
  <si>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</si>
  <si>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</si>
  <si>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</si>
  <si>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</si>
  <si>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</si>
  <si>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</si>
  <si>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</si>
  <si>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</si>
  <si>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</si>
  <si>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</si>
  <si>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</si>
  <si>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</si>
  <si>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</si>
  <si>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</si>
  <si>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</si>
  <si>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</si>
  <si>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</si>
  <si>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</si>
  <si>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</si>
  <si>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</si>
  <si>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</si>
  <si>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</si>
  <si>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</si>
  <si>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</si>
  <si>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</si>
  <si>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</si>
  <si>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</si>
  <si>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</si>
  <si>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</si>
  <si>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</si>
  <si>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</si>
  <si>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</si>
  <si>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</si>
  <si>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</si>
  <si>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</si>
  <si>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</si>
  <si>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</si>
  <si>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</si>
  <si>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</si>
  <si>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</si>
  <si>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</si>
  <si>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</si>
  <si>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</si>
  <si>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</si>
  <si>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</si>
  <si>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</si>
  <si>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</si>
  <si>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</si>
  <si>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</si>
  <si>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</si>
  <si>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</si>
  <si>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</si>
  <si>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</si>
  <si>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</si>
  <si>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</si>
  <si>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</si>
  <si>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</si>
  <si>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</si>
  <si>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</si>
  <si>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</si>
  <si>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</si>
  <si>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</si>
  <si>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</si>
  <si>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</si>
  <si>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</si>
  <si>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</si>
  <si>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</si>
  <si>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</si>
  <si>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</si>
  <si>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</si>
  <si>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</si>
  <si>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</si>
  <si>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</si>
  <si>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</si>
  <si>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</si>
  <si>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</si>
  <si>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</si>
  <si>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</si>
  <si>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</si>
  <si>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</si>
  <si>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</si>
  <si>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</si>
  <si>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</si>
  <si>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</si>
  <si>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</si>
  <si>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</si>
  <si>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</si>
  <si>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</si>
  <si>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</si>
  <si>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</si>
  <si>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</si>
  <si>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</si>
  <si>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</si>
  <si>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</si>
  <si>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</si>
  <si>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</si>
  <si>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</si>
  <si>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</si>
  <si>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</si>
  <si>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</si>
  <si>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</si>
  <si>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</si>
  <si>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</si>
  <si>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</si>
  <si>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</si>
  <si>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</si>
  <si>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</si>
  <si>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</si>
  <si>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</si>
  <si>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</si>
  <si>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</si>
  <si>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</si>
  <si>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</si>
  <si>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</si>
  <si>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</si>
  <si>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</si>
  <si>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</si>
  <si>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</si>
  <si>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</si>
  <si>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</si>
  <si>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</si>
  <si>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</si>
  <si>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</si>
  <si>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</si>
  <si>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</si>
  <si>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</si>
  <si>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</si>
  <si>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</si>
  <si>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</si>
  <si>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</si>
  <si>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</si>
  <si>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</si>
  <si>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</si>
  <si>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</si>
  <si>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</si>
  <si>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</si>
  <si>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</si>
  <si>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</si>
  <si>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</si>
  <si>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</si>
  <si>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</si>
  <si>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</si>
  <si>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</si>
  <si>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</si>
  <si>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</si>
  <si>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</si>
  <si>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</si>
  <si>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</si>
  <si>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</si>
  <si>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</si>
  <si>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</si>
  <si>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</si>
  <si>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</si>
  <si>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</si>
  <si>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</si>
  <si>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</si>
  <si>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</si>
  <si>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</si>
  <si>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</si>
  <si>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</si>
  <si>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</si>
  <si>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</si>
  <si>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</si>
  <si>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</si>
  <si>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</si>
  <si>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</si>
  <si>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</si>
  <si>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</si>
  <si>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</si>
  <si>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</si>
  <si>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</si>
  <si>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</si>
  <si>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</si>
  <si>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</si>
  <si>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</si>
  <si>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</si>
  <si>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</si>
  <si>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</si>
  <si>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</si>
  <si>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</si>
  <si>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</si>
  <si>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</si>
  <si>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</si>
  <si>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</si>
  <si>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</si>
  <si>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</si>
  <si>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</si>
  <si>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</si>
  <si>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</si>
  <si>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</si>
  <si>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</si>
  <si>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</si>
  <si>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</si>
  <si>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</si>
  <si>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</si>
  <si>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</si>
  <si>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</si>
  <si>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</si>
  <si>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</si>
  <si>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</si>
  <si>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</si>
  <si>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</si>
  <si>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</si>
  <si>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</si>
  <si>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</si>
  <si>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</si>
  <si>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</si>
  <si>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</si>
  <si>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</si>
  <si>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</si>
  <si>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</si>
  <si>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</si>
  <si>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</si>
  <si>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</si>
  <si>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</si>
  <si>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</si>
  <si>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</si>
  <si>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</si>
  <si>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</si>
  <si>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</si>
  <si>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</si>
  <si>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</si>
  <si>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</si>
  <si>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</si>
  <si>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</si>
  <si>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</si>
  <si>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</si>
  <si>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</si>
  <si>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</si>
  <si>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</si>
  <si>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</si>
  <si>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</si>
  <si>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</si>
  <si>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</si>
  <si>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</si>
  <si>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</si>
  <si>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</si>
  <si>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</si>
  <si>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</si>
  <si>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</si>
  <si>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</si>
  <si>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</si>
  <si>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</si>
  <si>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</si>
  <si>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</si>
  <si>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</si>
  <si>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</si>
  <si>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</si>
  <si>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</si>
  <si>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</si>
  <si>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</si>
  <si>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</si>
  <si>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</si>
  <si>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</si>
  <si>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</si>
  <si>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</si>
  <si>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</si>
  <si>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</si>
  <si>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</si>
  <si>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</si>
  <si>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</si>
  <si>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</si>
  <si>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</si>
  <si>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</si>
  <si>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</si>
  <si>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</si>
  <si>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</si>
  <si>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</si>
  <si>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</si>
  <si>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</si>
  <si>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</si>
  <si>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</si>
  <si>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</si>
  <si>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</si>
  <si>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</si>
  <si>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</si>
  <si>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</si>
  <si>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</si>
  <si>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</si>
  <si>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</si>
  <si>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</si>
  <si>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</si>
  <si>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</si>
  <si>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</si>
  <si>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</si>
  <si>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</si>
  <si>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</si>
  <si>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</si>
  <si>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</si>
  <si>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</si>
  <si>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</si>
  <si>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</si>
  <si>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</si>
  <si>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</si>
  <si>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</si>
  <si>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</si>
  <si>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</si>
  <si>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</si>
  <si>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</si>
  <si>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</si>
  <si>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</si>
  <si>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</si>
  <si>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</si>
  <si>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</si>
  <si>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</si>
  <si>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</si>
  <si>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</si>
  <si>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</si>
  <si>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</si>
  <si>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</si>
  <si>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</si>
  <si>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</si>
  <si>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</si>
  <si>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</si>
  <si>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</si>
  <si>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</si>
  <si>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</si>
  <si>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</si>
  <si>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</si>
  <si>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</si>
  <si>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</si>
  <si>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</si>
  <si>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</si>
  <si>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</si>
  <si>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</si>
  <si>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</si>
  <si>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</si>
  <si>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</si>
  <si>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</si>
  <si>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</si>
  <si>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</si>
  <si>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</si>
  <si>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</si>
  <si>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</si>
  <si>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</si>
  <si>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</si>
  <si>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</si>
  <si>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</si>
  <si>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</si>
  <si>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</si>
  <si>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</si>
  <si>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</si>
  <si>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</si>
  <si>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</si>
  <si>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</si>
  <si>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</si>
  <si>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</si>
  <si>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</si>
  <si>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</si>
  <si>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</si>
  <si>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</si>
  <si>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</si>
  <si>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</si>
  <si>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</si>
  <si>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</si>
  <si>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</si>
  <si>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</si>
  <si>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</si>
  <si>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</si>
  <si>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</si>
  <si>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</si>
  <si>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</si>
  <si>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</si>
  <si>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</si>
  <si>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</si>
  <si>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</si>
  <si>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</si>
  <si>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</si>
  <si>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</si>
  <si>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</si>
  <si>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</si>
  <si>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</si>
  <si>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</si>
  <si>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</si>
  <si>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</si>
  <si>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</si>
  <si>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</si>
  <si>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</si>
  <si>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</si>
  <si>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</si>
  <si>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</si>
  <si>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</si>
  <si>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</si>
  <si>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</si>
  <si>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</si>
  <si>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</si>
  <si>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</si>
  <si>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</si>
  <si>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</si>
  <si>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</si>
  <si>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</si>
  <si>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</si>
  <si>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</si>
  <si>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</si>
  <si>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</si>
  <si>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</si>
  <si>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</si>
  <si>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</si>
  <si>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</si>
  <si>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</si>
  <si>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</si>
  <si>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</si>
  <si>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</si>
  <si>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</si>
  <si>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</si>
  <si>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</si>
  <si>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</si>
  <si>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</si>
  <si>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</si>
  <si>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</si>
  <si>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</si>
  <si>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</si>
  <si>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</si>
  <si>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</si>
  <si>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</si>
  <si>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</si>
  <si>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</si>
  <si>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</si>
  <si>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</si>
  <si>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</si>
  <si>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</si>
  <si>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</si>
  <si>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</si>
  <si>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</si>
  <si>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</si>
  <si>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</si>
  <si>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</si>
  <si>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</si>
  <si>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</si>
  <si>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</si>
  <si>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</si>
  <si>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</si>
  <si>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</si>
  <si>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</si>
  <si>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</si>
  <si>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</si>
  <si>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</si>
  <si>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</si>
  <si>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</si>
  <si>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</si>
  <si>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</si>
  <si>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</si>
  <si>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</si>
  <si>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</si>
  <si>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</si>
  <si>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</si>
  <si>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</si>
  <si>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</si>
  <si>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</si>
  <si>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</si>
  <si>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</si>
  <si>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</si>
  <si>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</si>
  <si>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</si>
  <si>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</si>
  <si>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</si>
  <si>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</si>
  <si>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</si>
  <si>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</si>
  <si>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</si>
  <si>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</si>
  <si>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</si>
  <si>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</si>
  <si>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</si>
  <si>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</si>
  <si>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</si>
  <si>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</si>
  <si>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</si>
  <si>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</si>
  <si>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</si>
  <si>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</si>
  <si>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</si>
  <si>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</si>
  <si>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</si>
  <si>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</si>
  <si>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</si>
  <si>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</si>
  <si>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</si>
  <si>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</si>
  <si>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</si>
  <si>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</si>
  <si>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</si>
  <si>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</si>
  <si>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</si>
  <si>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</si>
  <si>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</si>
  <si>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</si>
  <si>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</si>
  <si>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</si>
  <si>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</si>
  <si>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</si>
  <si>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</si>
  <si>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</si>
  <si>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</si>
  <si>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</si>
  <si>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</si>
  <si>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</si>
  <si>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</si>
  <si>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</si>
  <si>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</si>
  <si>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</si>
  <si>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</si>
  <si>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</si>
  <si>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</si>
  <si>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</si>
  <si>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</si>
  <si>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</si>
  <si>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</si>
  <si>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</si>
  <si>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</si>
  <si>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</si>
  <si>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</si>
  <si>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</si>
  <si>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</si>
  <si>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</si>
  <si>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</si>
  <si>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</si>
  <si>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</si>
  <si>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</si>
  <si>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</si>
  <si>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</si>
  <si>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</si>
  <si>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</si>
  <si>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</si>
  <si>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</si>
  <si>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</si>
  <si>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</si>
  <si>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</si>
  <si>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</si>
  <si>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</si>
  <si>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</si>
  <si>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</si>
  <si>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</si>
  <si>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</si>
  <si>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</si>
  <si>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</si>
  <si>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</si>
  <si>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</si>
  <si>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</si>
  <si>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</si>
  <si>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</si>
  <si>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</si>
  <si>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</si>
  <si>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</si>
  <si>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</si>
  <si>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</si>
  <si>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</si>
  <si>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</si>
  <si>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</si>
  <si>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</si>
  <si>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</si>
  <si>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</si>
  <si>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</si>
  <si>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</si>
  <si>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</si>
  <si>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</si>
  <si>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</si>
  <si>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</si>
  <si>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</si>
  <si>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</si>
  <si>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</si>
  <si>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</si>
  <si>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</si>
  <si>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</si>
  <si>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</si>
  <si>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</si>
  <si>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</si>
  <si>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</si>
  <si>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</si>
  <si>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</si>
  <si>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</si>
  <si>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</si>
  <si>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</si>
  <si>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</si>
  <si>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</si>
  <si>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</si>
  <si>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</si>
  <si>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</si>
  <si>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</si>
  <si>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</si>
  <si>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</si>
  <si>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</si>
  <si>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</si>
  <si>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</si>
  <si>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</si>
  <si>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</si>
  <si>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</si>
  <si>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</si>
  <si>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</si>
  <si>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</si>
  <si>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</si>
  <si>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</si>
  <si>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</si>
  <si>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</si>
  <si>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</si>
  <si>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</si>
  <si>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</si>
  <si>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</si>
  <si>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</si>
  <si>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</si>
  <si>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</si>
  <si>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</si>
  <si>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</si>
  <si>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</si>
  <si>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</si>
  <si>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</si>
  <si>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</si>
  <si>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</si>
  <si>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</si>
  <si>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</si>
  <si>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</si>
  <si>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</si>
  <si>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</si>
  <si>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</si>
  <si>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</si>
  <si>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</si>
  <si>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</si>
  <si>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</si>
  <si>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</si>
  <si>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</si>
  <si>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</si>
  <si>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</si>
  <si>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</si>
  <si>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</si>
  <si>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</si>
  <si>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</si>
  <si>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</si>
  <si>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</si>
  <si>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</si>
  <si>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</si>
  <si>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</si>
  <si>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</si>
  <si>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</si>
  <si>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</si>
  <si>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</si>
  <si>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</si>
  <si>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</si>
  <si>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</si>
  <si>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</si>
  <si>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</si>
  <si>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</si>
  <si>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</si>
  <si>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</si>
  <si>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</si>
  <si>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</si>
  <si>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</si>
  <si>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</si>
  <si>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</si>
  <si>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</si>
  <si>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</si>
  <si>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</si>
  <si>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</si>
  <si>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</si>
  <si>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</si>
  <si>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</si>
  <si>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</si>
  <si>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</si>
  <si>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</si>
  <si>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</si>
  <si>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</si>
  <si>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</si>
  <si>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</si>
  <si>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</si>
  <si>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</si>
  <si>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</si>
  <si>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</si>
  <si>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</si>
  <si>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</si>
  <si>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</si>
  <si>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</si>
  <si>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</si>
  <si>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</si>
  <si>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</si>
  <si>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</si>
  <si>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</si>
  <si>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</si>
  <si>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</si>
  <si>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</si>
  <si>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</si>
  <si>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</si>
  <si>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</si>
  <si>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</si>
  <si>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</si>
  <si>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</si>
  <si>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</si>
  <si>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</si>
  <si>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</si>
  <si>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</si>
  <si>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</si>
  <si>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</si>
  <si>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</si>
  <si>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</si>
  <si>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</si>
  <si>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</si>
  <si>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</si>
  <si>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</si>
  <si>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</si>
  <si>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</si>
  <si>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</si>
  <si>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</si>
  <si>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</si>
  <si>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</si>
  <si>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</si>
  <si>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</si>
  <si>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</si>
  <si>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</si>
  <si>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</si>
  <si>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</si>
  <si>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</si>
  <si>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</si>
  <si>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</si>
  <si>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</si>
  <si>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</si>
  <si>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</si>
  <si>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</si>
  <si>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</si>
  <si>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</si>
  <si>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</si>
  <si>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</si>
  <si>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</si>
  <si>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</si>
  <si>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</si>
  <si>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</si>
  <si>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</si>
  <si>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</si>
  <si>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</si>
  <si>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</si>
  <si>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</si>
  <si>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</si>
  <si>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</si>
  <si>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</si>
  <si>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</si>
  <si>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</si>
  <si>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</si>
  <si>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</si>
  <si>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</si>
  <si>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</si>
  <si>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</si>
  <si>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</si>
  <si>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</si>
  <si>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</si>
  <si>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</si>
  <si>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</si>
  <si>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</si>
  <si>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</si>
  <si>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</si>
  <si>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</si>
  <si>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</si>
  <si>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</si>
  <si>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</si>
  <si>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</si>
  <si>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</si>
  <si>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</si>
  <si>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</si>
  <si>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</si>
  <si>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</si>
  <si>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</si>
  <si>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</si>
  <si>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</si>
  <si>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</si>
  <si>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</si>
  <si>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</si>
  <si>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</si>
  <si>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</si>
  <si>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</si>
  <si>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</si>
  <si>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</si>
  <si>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</si>
  <si>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</si>
  <si>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</si>
  <si>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</si>
  <si>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</si>
  <si>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</si>
  <si>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</si>
  <si>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</si>
  <si>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</si>
  <si>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</si>
  <si>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</si>
  <si>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</si>
  <si>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</si>
  <si>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</si>
  <si>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</si>
  <si>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</si>
  <si>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</si>
  <si>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</si>
  <si>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</si>
  <si>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</si>
  <si>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</si>
  <si>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</si>
  <si>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</si>
  <si>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</si>
  <si>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</si>
  <si>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</si>
  <si>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</si>
  <si>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</si>
  <si>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</si>
  <si>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</si>
  <si>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</si>
  <si>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</si>
  <si>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</si>
  <si>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</si>
  <si>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</si>
  <si>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</si>
  <si>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</si>
  <si>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</si>
  <si>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</si>
  <si>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</si>
  <si>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</si>
  <si>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</si>
  <si>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</si>
  <si>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</si>
  <si>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</si>
  <si>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</si>
  <si>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</si>
  <si>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</si>
  <si>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</si>
  <si>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</si>
  <si>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</si>
  <si>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</si>
  <si>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</si>
  <si>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</si>
  <si>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</si>
  <si>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</si>
  <si>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</si>
  <si>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</si>
  <si>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</si>
  <si>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</si>
  <si>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</si>
  <si>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</si>
  <si>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</si>
  <si>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</si>
  <si>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</si>
  <si>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</si>
  <si>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</si>
  <si>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</si>
  <si>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</si>
  <si>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</si>
  <si>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</si>
  <si>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</si>
  <si>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</si>
  <si>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</si>
  <si>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</si>
  <si>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</si>
  <si>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</si>
  <si>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</si>
  <si>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</si>
  <si>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</si>
  <si>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</si>
  <si>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</si>
  <si>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</si>
  <si>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</si>
  <si>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</si>
  <si>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</si>
  <si>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</si>
  <si>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</si>
  <si>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</si>
  <si>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</si>
  <si>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</si>
  <si>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</si>
  <si>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</si>
  <si>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</si>
  <si>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</si>
  <si>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</si>
  <si>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</si>
  <si>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</si>
  <si>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</si>
  <si>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</si>
  <si>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</si>
  <si>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</si>
  <si>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</si>
  <si>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</si>
  <si>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</si>
  <si>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</si>
  <si>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</si>
  <si>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</si>
  <si>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</si>
  <si>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</si>
  <si>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</si>
  <si>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</si>
  <si>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</si>
  <si>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</si>
  <si>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</si>
  <si>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</si>
  <si>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</si>
  <si>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</si>
  <si>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</si>
  <si>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</si>
  <si>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</si>
  <si>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</si>
  <si>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</si>
  <si>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</si>
  <si>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</si>
  <si>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</si>
  <si>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</si>
  <si>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</si>
  <si>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</si>
  <si>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</si>
  <si>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</si>
  <si>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</si>
  <si>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</si>
  <si>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</si>
  <si>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</si>
  <si>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</si>
  <si>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</si>
  <si>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</si>
  <si>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</si>
  <si>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</si>
  <si>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</si>
  <si>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</si>
  <si>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</si>
  <si>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</si>
  <si>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</si>
  <si>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</si>
  <si>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</si>
  <si>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</si>
  <si>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</si>
  <si>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</si>
  <si>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</si>
  <si>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</si>
  <si>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</si>
  <si>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</si>
  <si>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</si>
  <si>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</si>
  <si>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</si>
  <si>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</si>
  <si>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</si>
  <si>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</si>
  <si>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</si>
  <si>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</si>
  <si>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</si>
  <si>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</si>
  <si>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</si>
  <si>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</si>
  <si>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</si>
  <si>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</si>
  <si>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</si>
  <si>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</si>
  <si>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</si>
  <si>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</si>
  <si>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</si>
  <si>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</si>
  <si>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</si>
  <si>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</si>
  <si>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</si>
  <si>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</si>
  <si>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</si>
  <si>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</si>
  <si>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</si>
  <si>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</si>
  <si>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</si>
  <si>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</si>
  <si>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</si>
  <si>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</si>
  <si>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</si>
  <si>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</si>
  <si>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</si>
  <si>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</si>
  <si>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</si>
  <si>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</si>
  <si>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</si>
  <si>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</si>
  <si>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</si>
  <si>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</si>
  <si>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</si>
  <si>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</si>
  <si>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</si>
  <si>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</si>
  <si>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</si>
  <si>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</si>
  <si>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</si>
  <si>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</si>
  <si>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</si>
  <si>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</si>
  <si>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</si>
  <si>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</si>
  <si>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</si>
  <si>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</si>
  <si>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</si>
  <si>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</si>
  <si>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</si>
  <si>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</si>
  <si>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</si>
  <si>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</si>
  <si>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</si>
  <si>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</si>
  <si>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</si>
  <si>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</si>
  <si>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</si>
  <si>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</si>
  <si>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</si>
  <si>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</si>
  <si>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</si>
  <si>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</si>
  <si>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</si>
  <si>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</si>
  <si>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</si>
  <si>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</si>
  <si>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</si>
  <si>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</si>
  <si>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</si>
  <si>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</si>
  <si>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</si>
  <si>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</si>
  <si>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</si>
  <si>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</si>
  <si>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</si>
  <si>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</si>
  <si>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</si>
  <si>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</si>
  <si>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</si>
  <si>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</si>
  <si>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</si>
  <si>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</si>
  <si>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</si>
  <si>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</si>
  <si>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</si>
  <si>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</si>
  <si>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</si>
  <si>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</si>
  <si>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</si>
  <si>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</si>
  <si>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</si>
  <si>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</si>
  <si>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</si>
  <si>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</si>
  <si>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</si>
  <si>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</si>
  <si>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</si>
  <si>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</si>
  <si>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</si>
  <si>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</si>
  <si>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</si>
  <si>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</si>
  <si>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</si>
  <si>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</si>
  <si>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</si>
  <si>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</si>
  <si>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</si>
  <si>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</si>
  <si>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</si>
  <si>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</si>
  <si>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</si>
  <si>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</si>
  <si>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</si>
  <si>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</si>
  <si>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</si>
  <si>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</si>
  <si>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</si>
  <si>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</si>
  <si>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</si>
  <si>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</si>
  <si>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</si>
  <si>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</si>
  <si>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</si>
  <si>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</si>
  <si>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</si>
  <si>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</si>
  <si>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</si>
  <si>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</si>
  <si>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</si>
  <si>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</si>
  <si>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</si>
  <si>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</si>
  <si>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</si>
  <si>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</si>
  <si>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</si>
  <si>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</si>
  <si>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</si>
  <si>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</si>
  <si>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</si>
  <si>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</si>
  <si>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</si>
  <si>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</si>
  <si>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</si>
  <si>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</si>
  <si>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</si>
  <si>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</si>
  <si>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</si>
  <si>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</si>
  <si>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</si>
  <si>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</si>
  <si>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</si>
  <si>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</si>
  <si>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</si>
  <si>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</si>
  <si>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</si>
  <si>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</si>
  <si>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</si>
  <si>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</si>
  <si>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</si>
  <si>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</si>
  <si>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</si>
  <si>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</si>
  <si>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</si>
  <si>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</si>
  <si>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</si>
  <si>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</si>
  <si>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</si>
  <si>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</si>
  <si>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</si>
  <si>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</si>
  <si>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</si>
  <si>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</si>
  <si>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</si>
  <si>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</si>
  <si>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</si>
  <si>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</si>
  <si>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</si>
  <si>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</si>
  <si>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</si>
  <si>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</si>
  <si>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</si>
  <si>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</si>
  <si>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</si>
  <si>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</si>
  <si>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</si>
  <si>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</si>
  <si>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</si>
  <si>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</si>
  <si>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</si>
  <si>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</si>
  <si>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</si>
  <si>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</si>
  <si>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</si>
  <si>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</si>
  <si>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</si>
  <si>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</si>
  <si>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</si>
  <si>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</si>
  <si>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</si>
  <si>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</si>
  <si>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</si>
  <si>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</si>
  <si>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</si>
  <si>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</si>
  <si>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</si>
  <si>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</si>
  <si>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</si>
  <si>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</si>
  <si>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</si>
  <si>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</si>
  <si>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</si>
  <si>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</si>
  <si>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</si>
  <si>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</si>
  <si>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</si>
  <si>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</si>
  <si>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</si>
  <si>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</si>
  <si>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</si>
  <si>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</si>
  <si>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</si>
  <si>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</si>
  <si>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</si>
  <si>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</si>
  <si>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</si>
  <si>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</si>
  <si>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</si>
  <si>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</si>
  <si>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</si>
  <si>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</si>
  <si>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</si>
  <si>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</si>
  <si>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</si>
  <si>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</si>
  <si>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</si>
  <si>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</si>
  <si>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</si>
  <si>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</si>
  <si>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</si>
  <si>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</si>
  <si>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</si>
  <si>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</si>
  <si>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</si>
  <si>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</si>
  <si>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</si>
  <si>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</si>
  <si>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</si>
  <si>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</si>
  <si>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</si>
  <si>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</si>
  <si>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</si>
  <si>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</si>
  <si>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</si>
  <si>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</si>
  <si>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</si>
  <si>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</si>
  <si>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</si>
  <si>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</si>
  <si>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</si>
  <si>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</si>
  <si>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</si>
  <si>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</si>
  <si>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</si>
  <si>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</si>
  <si>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</si>
  <si>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</si>
  <si>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</si>
  <si>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</si>
  <si>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</si>
  <si>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</si>
  <si>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</si>
  <si>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</si>
  <si>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</si>
  <si>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</si>
  <si>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</si>
  <si>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</si>
  <si>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</si>
  <si>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</si>
  <si>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</si>
  <si>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</si>
  <si>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</si>
  <si>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</si>
  <si>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</si>
  <si>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</si>
  <si>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</si>
  <si>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</si>
  <si>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</si>
  <si>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</si>
  <si>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</si>
  <si>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</si>
  <si>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</si>
  <si>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</si>
  <si>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</si>
  <si>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</si>
  <si>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</si>
  <si>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</si>
  <si>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</si>
  <si>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</si>
  <si>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</si>
  <si>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</si>
  <si>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</si>
  <si>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</si>
  <si>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</si>
  <si>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</si>
  <si>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</si>
  <si>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</si>
  <si>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</si>
  <si>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</si>
  <si>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</si>
  <si>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</si>
  <si>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</si>
  <si>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</si>
  <si>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</si>
  <si>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</si>
  <si>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</si>
  <si>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</si>
  <si>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</si>
  <si>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</si>
  <si>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</si>
  <si>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</si>
  <si>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</si>
  <si>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</si>
  <si>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</si>
  <si>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</si>
  <si>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</si>
  <si>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</si>
  <si>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</si>
  <si>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</si>
  <si>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</si>
  <si>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</si>
  <si>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</si>
  <si>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</si>
  <si>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</si>
  <si>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</si>
  <si>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</si>
  <si>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</si>
  <si>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</si>
  <si>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</si>
  <si>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</si>
  <si>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</si>
  <si>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</si>
  <si>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</si>
  <si>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</si>
  <si>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</si>
  <si>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</si>
  <si>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</si>
  <si>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</si>
  <si>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</si>
  <si>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</si>
  <si>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</si>
  <si>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</si>
  <si>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</si>
  <si>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</si>
  <si>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</si>
  <si>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</si>
  <si>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</si>
  <si>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</si>
  <si>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</si>
  <si>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</si>
  <si>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</si>
  <si>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</si>
  <si>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</si>
  <si>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</si>
  <si>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</si>
  <si>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</si>
  <si>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</si>
  <si>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</si>
  <si>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</si>
  <si>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</si>
  <si>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</si>
  <si>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</si>
  <si>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</si>
  <si>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</si>
  <si>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</si>
  <si>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</si>
  <si>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</si>
  <si>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</si>
  <si>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</si>
  <si>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</si>
  <si>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</si>
  <si>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</si>
  <si>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</si>
  <si>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</si>
  <si>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</si>
  <si>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</si>
  <si>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</si>
  <si>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</si>
  <si>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</si>
  <si>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</si>
  <si>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</si>
  <si>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</si>
  <si>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</si>
  <si>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</si>
  <si>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</si>
  <si>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</si>
  <si>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</si>
  <si>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</si>
  <si>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</si>
  <si>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</si>
  <si>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</si>
  <si>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</si>
  <si>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</si>
  <si>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</si>
  <si>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</si>
  <si>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</si>
  <si>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</si>
  <si>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</si>
  <si>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</si>
  <si>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</si>
  <si>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</si>
  <si>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</si>
  <si>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</si>
  <si>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</si>
  <si>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</si>
  <si>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</si>
  <si>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</si>
  <si>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</si>
  <si>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</si>
  <si>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</si>
  <si>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</si>
  <si>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</si>
  <si>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</si>
  <si>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</si>
  <si>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</si>
  <si>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</si>
  <si>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</si>
  <si>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</si>
  <si>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</si>
  <si>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</si>
  <si>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</si>
  <si>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</si>
  <si>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</si>
  <si>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</si>
  <si>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</si>
  <si>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</si>
  <si>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</si>
  <si>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</si>
  <si>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</si>
  <si>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</si>
  <si>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</si>
  <si>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</si>
  <si>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</si>
  <si>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</si>
  <si>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</si>
  <si>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</si>
  <si>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</si>
  <si>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</si>
  <si>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</si>
  <si>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</si>
  <si>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</si>
  <si>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</si>
  <si>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</si>
  <si>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</si>
  <si>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</si>
  <si>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</si>
  <si>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</si>
  <si>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</si>
  <si>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</si>
  <si>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</si>
  <si>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</si>
  <si>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</si>
  <si>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</si>
  <si>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</si>
  <si>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</si>
  <si>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</si>
  <si>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</si>
  <si>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</si>
  <si>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</si>
  <si>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</si>
  <si>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</si>
  <si>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</si>
  <si>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</si>
  <si>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</si>
  <si>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</si>
  <si>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</si>
  <si>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</si>
  <si>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</si>
  <si>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</si>
  <si>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</si>
  <si>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</si>
  <si>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</si>
  <si>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</si>
  <si>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</si>
  <si>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</si>
  <si>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</si>
  <si>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</si>
  <si>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</si>
  <si>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</si>
  <si>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</si>
  <si>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</si>
  <si>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</si>
  <si>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</si>
  <si>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</si>
  <si>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</si>
  <si>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</si>
  <si>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</si>
  <si>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</si>
  <si>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</si>
  <si>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</si>
  <si>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</si>
  <si>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</si>
  <si>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</si>
  <si>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</si>
  <si>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</si>
  <si>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</si>
  <si>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</si>
  <si>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</si>
  <si>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</si>
  <si>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</si>
  <si>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</si>
  <si>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</si>
  <si>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</si>
  <si>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</si>
  <si>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</si>
  <si>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</si>
  <si>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</si>
  <si>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</si>
  <si>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</si>
  <si>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</si>
  <si>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</si>
  <si>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</si>
  <si>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</si>
  <si>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</si>
  <si>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</si>
  <si>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</si>
  <si>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</si>
  <si>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</si>
  <si>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</si>
  <si>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</si>
  <si>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</si>
  <si>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</si>
  <si>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</si>
  <si>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</si>
  <si>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</si>
  <si>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</si>
  <si>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</si>
  <si>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</si>
  <si>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</si>
  <si>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</si>
  <si>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</si>
  <si>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</si>
  <si>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</si>
  <si>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</si>
  <si>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</si>
  <si>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</si>
  <si>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</si>
  <si>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</si>
  <si>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</si>
  <si>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</si>
  <si>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</si>
  <si>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</si>
  <si>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</si>
  <si>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</si>
  <si>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</si>
  <si>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</si>
  <si>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</si>
  <si>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</si>
  <si>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</si>
  <si>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</si>
  <si>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</si>
  <si>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</si>
  <si>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</si>
  <si>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</si>
  <si>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</si>
  <si>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</si>
  <si>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</si>
  <si>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</si>
  <si>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</si>
  <si>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</si>
  <si>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</si>
  <si>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</si>
  <si>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</si>
  <si>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</si>
  <si>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</si>
  <si>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</si>
  <si>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</si>
  <si>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</si>
  <si>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</si>
  <si>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</si>
  <si>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</si>
  <si>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</si>
  <si>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</si>
  <si>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</si>
  <si>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</si>
  <si>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</si>
  <si>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</si>
  <si>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</si>
  <si>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</si>
  <si>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</si>
  <si>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</si>
  <si>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</si>
  <si>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</si>
  <si>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</si>
  <si>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</si>
  <si>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</si>
  <si>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</si>
  <si>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</si>
  <si>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</si>
  <si>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</si>
  <si>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</si>
  <si>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</si>
  <si>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</si>
  <si>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</si>
  <si>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</si>
  <si>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</si>
  <si>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</si>
  <si>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</si>
  <si>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</si>
  <si>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</si>
  <si>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</si>
  <si>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</si>
  <si>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</si>
  <si>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</si>
  <si>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</si>
  <si>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</si>
  <si>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</si>
  <si>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</si>
  <si>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</si>
  <si>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</si>
  <si>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</si>
  <si>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</si>
  <si>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</si>
  <si>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</si>
  <si>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</si>
  <si>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</si>
  <si>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</si>
  <si>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</si>
  <si>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</si>
  <si>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</si>
  <si>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</si>
  <si>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</si>
  <si>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</si>
  <si>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</si>
  <si>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</si>
  <si>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</si>
  <si>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</si>
  <si>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</si>
  <si>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</si>
  <si>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</si>
  <si>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</si>
  <si>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</si>
  <si>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</si>
  <si>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</si>
  <si>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</si>
  <si>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</si>
  <si>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</si>
  <si>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</si>
  <si>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</si>
  <si>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</si>
  <si>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</si>
  <si>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</si>
  <si>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</si>
  <si>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</si>
  <si>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</si>
  <si>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</si>
  <si>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</si>
  <si>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</si>
  <si>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</si>
  <si>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</si>
  <si>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</si>
  <si>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</si>
  <si>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</si>
  <si>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</si>
  <si>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</si>
  <si>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</si>
  <si>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</si>
  <si>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</si>
  <si>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</si>
  <si>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</si>
  <si>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</si>
  <si>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</si>
  <si>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</si>
  <si>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</si>
  <si>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</si>
  <si>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</si>
  <si>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</si>
  <si>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</si>
  <si>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</si>
  <si>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</si>
  <si>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</si>
  <si>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</si>
  <si>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</si>
  <si>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</si>
  <si>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</si>
  <si>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</si>
  <si>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</si>
  <si>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</si>
  <si>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</si>
  <si>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</si>
  <si>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</si>
  <si>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</si>
  <si>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</si>
  <si>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</si>
  <si>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</si>
  <si>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</si>
  <si>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</si>
  <si>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</si>
  <si>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</si>
  <si>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</si>
  <si>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</si>
  <si>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</si>
  <si>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</si>
  <si>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</si>
  <si>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</si>
  <si>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</si>
  <si>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</si>
  <si>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</si>
  <si>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</si>
  <si>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</si>
  <si>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</si>
  <si>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</si>
  <si>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</si>
  <si>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</si>
  <si>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</si>
  <si>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</si>
  <si>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</si>
  <si>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</si>
  <si>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</si>
  <si>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</si>
  <si>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</si>
  <si>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</si>
  <si>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</si>
  <si>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</si>
  <si>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</si>
  <si>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</si>
  <si>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</si>
  <si>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</si>
  <si>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</si>
  <si>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</si>
  <si>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</si>
  <si>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</si>
  <si>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</si>
  <si>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</si>
  <si>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</si>
  <si>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</si>
  <si>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</si>
  <si>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</si>
  <si>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</si>
  <si>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</si>
  <si>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</si>
  <si>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</si>
  <si>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</si>
  <si>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</si>
  <si>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</si>
  <si>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</si>
  <si>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</si>
  <si>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</si>
  <si>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</si>
  <si>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</si>
  <si>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</si>
  <si>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</si>
  <si>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</si>
  <si>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</si>
  <si>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</si>
  <si>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</si>
  <si>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</si>
  <si>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</si>
  <si>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</si>
  <si>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</si>
  <si>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</si>
  <si>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</si>
  <si>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</si>
  <si>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</si>
  <si>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</si>
  <si>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</si>
  <si>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</si>
  <si>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</si>
  <si>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</si>
  <si>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</si>
  <si>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</si>
  <si>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</si>
  <si>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</si>
  <si>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</si>
  <si>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</si>
  <si>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</si>
  <si>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</si>
  <si>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</si>
  <si>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</si>
  <si>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</si>
  <si>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</si>
  <si>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</si>
  <si>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</si>
  <si>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</si>
  <si>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</si>
  <si>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</si>
  <si>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</si>
  <si>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</si>
  <si>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</si>
  <si>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</si>
  <si>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</si>
  <si>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</si>
  <si>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</si>
  <si>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</si>
  <si>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</si>
  <si>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</si>
  <si>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</si>
  <si>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</si>
  <si>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</si>
  <si>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</si>
  <si>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</si>
  <si>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</si>
  <si>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</si>
  <si>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</si>
  <si>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</si>
  <si>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</si>
  <si>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</si>
  <si>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</si>
  <si>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</si>
  <si>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</si>
  <si>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</si>
  <si>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</si>
  <si>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</si>
  <si>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</si>
  <si>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</si>
  <si>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</si>
  <si>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</si>
  <si>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</si>
  <si>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</si>
  <si>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</si>
  <si>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</si>
  <si>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</si>
  <si>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</si>
  <si>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</si>
  <si>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</si>
  <si>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</si>
  <si>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</si>
  <si>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</si>
  <si>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</si>
  <si>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</si>
  <si>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</si>
  <si>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</si>
  <si>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</si>
  <si>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</si>
  <si>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</si>
  <si>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</si>
  <si>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</si>
  <si>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</si>
  <si>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</si>
  <si>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</si>
  <si>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</si>
  <si>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</si>
  <si>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</si>
  <si>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</si>
  <si>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</si>
  <si>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</si>
  <si>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</si>
  <si>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</si>
  <si>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</si>
  <si>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</si>
  <si>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</si>
  <si>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</si>
  <si>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</si>
  <si>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</si>
  <si>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</si>
  <si>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</si>
  <si>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</si>
  <si>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</si>
  <si>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</si>
  <si>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</si>
  <si>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</si>
  <si>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</si>
  <si>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</si>
  <si>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</si>
  <si>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</si>
  <si>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</si>
  <si>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</si>
  <si>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</si>
  <si>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</si>
  <si>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</si>
  <si>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</si>
  <si>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</si>
  <si>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</si>
  <si>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</si>
  <si>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</si>
  <si>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</si>
  <si>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</si>
  <si>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</si>
  <si>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</si>
  <si>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</si>
  <si>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</si>
  <si>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</si>
  <si>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</si>
  <si>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</si>
  <si>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</si>
  <si>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</si>
  <si>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</si>
  <si>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</si>
  <si>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</si>
  <si>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</si>
  <si>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</si>
  <si>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</si>
  <si>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</si>
  <si>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</si>
  <si>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</si>
  <si>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</si>
  <si>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</si>
  <si>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</si>
  <si>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</si>
  <si>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</si>
  <si>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</si>
  <si>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</si>
  <si>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</si>
  <si>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</si>
  <si>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</si>
  <si>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</si>
  <si>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</si>
  <si>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</si>
  <si>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</si>
  <si>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</si>
  <si>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</si>
  <si>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</si>
  <si>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</si>
  <si>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</si>
  <si>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</si>
  <si>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</si>
  <si>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</si>
  <si>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</si>
  <si>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</si>
  <si>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</si>
  <si>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</si>
  <si>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</si>
  <si>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</si>
  <si>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</si>
  <si>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</si>
  <si>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</si>
  <si>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</si>
  <si>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</si>
  <si>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</si>
  <si>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</si>
  <si>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</si>
  <si>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</si>
  <si>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</si>
  <si>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</si>
  <si>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</si>
  <si>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</si>
  <si>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</si>
  <si>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</si>
  <si>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</si>
  <si>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</si>
  <si>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</si>
  <si>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</si>
  <si>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</si>
  <si>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</si>
  <si>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</si>
  <si>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</si>
  <si>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</si>
  <si>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</si>
  <si>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</si>
  <si>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</si>
  <si>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</si>
  <si>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</si>
  <si>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</si>
  <si>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</si>
  <si>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</si>
  <si>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</si>
  <si>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</si>
  <si>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</si>
  <si>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</si>
  <si>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</si>
  <si>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</si>
  <si>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</si>
  <si>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</si>
  <si>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</si>
  <si>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</si>
  <si>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</si>
  <si>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</si>
  <si>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</si>
  <si>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</si>
  <si>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</si>
  <si>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</si>
  <si>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</si>
  <si>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</si>
  <si>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</si>
  <si>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</si>
  <si>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</si>
  <si>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</si>
  <si>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</si>
  <si>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</si>
  <si>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</si>
  <si>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</si>
  <si>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</si>
  <si>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</si>
  <si>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</si>
  <si>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</si>
  <si>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</si>
  <si>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</si>
  <si>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</si>
  <si>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</si>
  <si>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</si>
  <si>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</si>
  <si>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</si>
  <si>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</si>
  <si>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</si>
  <si>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</si>
  <si>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</si>
  <si>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</si>
  <si>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</si>
  <si>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</si>
  <si>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</si>
  <si>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</si>
  <si>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</si>
  <si>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</si>
  <si>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</si>
  <si>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</si>
  <si>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</si>
  <si>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</si>
  <si>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</si>
  <si>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</si>
  <si>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</si>
  <si>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</si>
  <si>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</si>
  <si>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</si>
  <si>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</si>
  <si>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</si>
  <si>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</si>
  <si>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</si>
  <si>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</si>
  <si>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</si>
  <si>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</si>
  <si>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</si>
  <si>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</si>
  <si>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</si>
  <si>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</si>
  <si>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</si>
  <si>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</si>
  <si>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</si>
  <si>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</si>
  <si>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</si>
  <si>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</si>
  <si>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</si>
  <si>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</si>
  <si>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</si>
  <si>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</si>
  <si>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</si>
  <si>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</si>
  <si>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</si>
  <si>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</si>
  <si>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</si>
  <si>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</si>
  <si>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</si>
  <si>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</si>
  <si>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</si>
  <si>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</si>
  <si>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</si>
  <si>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</si>
  <si>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</si>
  <si>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</si>
  <si>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</si>
  <si>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</si>
  <si>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</si>
  <si>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</si>
  <si>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</si>
  <si>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</si>
  <si>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</si>
  <si>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</si>
  <si>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</si>
  <si>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</si>
  <si>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</si>
  <si>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</si>
  <si>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</si>
  <si>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</si>
  <si>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</si>
  <si>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</si>
  <si>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</si>
  <si>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</si>
  <si>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</si>
  <si>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</si>
  <si>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</si>
  <si>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</si>
  <si>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</si>
  <si>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</si>
  <si>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</si>
  <si>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</si>
  <si>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</si>
  <si>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</si>
  <si>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</si>
  <si>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</si>
  <si>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</si>
  <si>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</si>
  <si>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</si>
  <si>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</si>
  <si>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</si>
  <si>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</si>
  <si>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</si>
  <si>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</si>
  <si>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</si>
  <si>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</si>
  <si>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</si>
  <si>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</si>
  <si>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</si>
  <si>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</si>
  <si>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</si>
  <si>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</si>
  <si>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</si>
  <si>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</si>
  <si>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</si>
  <si>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</si>
  <si>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</si>
  <si>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</si>
  <si>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</si>
  <si>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</si>
  <si>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</si>
  <si>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</si>
  <si>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</si>
  <si>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</si>
  <si>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</si>
  <si>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</si>
  <si>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</si>
  <si>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</si>
  <si>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</si>
  <si>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</si>
  <si>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</si>
  <si>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</si>
  <si>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</si>
  <si>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</si>
  <si>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</si>
  <si>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</si>
  <si>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</si>
  <si>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</si>
  <si>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</si>
  <si>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</si>
  <si>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</si>
  <si>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</si>
  <si>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</si>
  <si>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</si>
  <si>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</si>
  <si>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</si>
  <si>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</si>
  <si>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</si>
  <si>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</si>
  <si>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</si>
  <si>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</si>
  <si>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</si>
  <si>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</si>
  <si>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</si>
  <si>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</si>
  <si>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</si>
  <si>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</si>
  <si>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</si>
  <si>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</si>
  <si>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</si>
  <si>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</si>
  <si>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</si>
  <si>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</si>
  <si>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</si>
  <si>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</si>
  <si>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</si>
  <si>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</si>
  <si>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</si>
  <si>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</si>
  <si>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</si>
  <si>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</si>
  <si>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</si>
  <si>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</si>
  <si>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</si>
  <si>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</si>
  <si>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</si>
  <si>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</si>
  <si>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</si>
  <si>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</si>
  <si>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</si>
  <si>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</si>
  <si>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</si>
  <si>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</si>
  <si>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</si>
  <si>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</si>
  <si>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</si>
  <si>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</si>
  <si>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</si>
  <si>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</si>
  <si>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</si>
  <si>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</si>
  <si>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</si>
  <si>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</si>
  <si>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</si>
  <si>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</si>
  <si>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</si>
  <si>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</si>
  <si>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</si>
  <si>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</si>
  <si>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</si>
  <si>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</si>
  <si>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</si>
  <si>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</si>
  <si>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</si>
  <si>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</si>
  <si>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</si>
  <si>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</si>
  <si>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</si>
  <si>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</si>
  <si>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</si>
  <si>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</si>
  <si>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</si>
  <si>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</si>
  <si>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</si>
  <si>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</si>
  <si>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</si>
  <si>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</si>
  <si>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</si>
  <si>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</si>
  <si>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</si>
  <si>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</si>
  <si>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</si>
  <si>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</si>
  <si>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</si>
  <si>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</si>
  <si>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</si>
  <si>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</si>
  <si>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</si>
  <si>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</si>
  <si>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</si>
  <si>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</si>
  <si>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</si>
  <si>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</si>
  <si>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</si>
  <si>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</si>
  <si>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</si>
  <si>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</si>
  <si>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</si>
  <si>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</si>
  <si>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</si>
  <si>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</si>
  <si>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</si>
  <si>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</si>
  <si>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</si>
  <si>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</si>
  <si>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</si>
  <si>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</si>
  <si>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</si>
  <si>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</si>
  <si>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</si>
  <si>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</si>
  <si>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</si>
  <si>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</si>
  <si>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</si>
  <si>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</si>
  <si>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</si>
  <si>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</si>
  <si>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</si>
  <si>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</si>
  <si>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</si>
  <si>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</si>
  <si>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</si>
  <si>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</si>
  <si>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</si>
  <si>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</si>
  <si>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</si>
  <si>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</si>
  <si>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</si>
  <si>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</si>
  <si>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</si>
  <si>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</si>
  <si>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</si>
  <si>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</si>
  <si>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</si>
  <si>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</si>
  <si>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</si>
  <si>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</si>
  <si>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</si>
  <si>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</si>
  <si>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</si>
  <si>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</si>
  <si>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</si>
  <si>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</si>
  <si>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</si>
  <si>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</si>
  <si>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</si>
  <si>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</si>
  <si>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</si>
  <si>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</si>
  <si>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</si>
  <si>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</si>
  <si>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</si>
  <si>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</si>
  <si>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</si>
  <si>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</si>
  <si>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</si>
  <si>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</si>
  <si>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</si>
  <si>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</si>
  <si>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</si>
  <si>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</si>
  <si>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</si>
  <si>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</si>
  <si>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</si>
  <si>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</si>
  <si>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</si>
  <si>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</si>
  <si>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</si>
  <si>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</si>
  <si>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</si>
  <si>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</si>
  <si>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</si>
  <si>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</si>
  <si>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</si>
  <si>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</si>
  <si>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</si>
  <si>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</si>
  <si>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</si>
  <si>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</si>
  <si>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</si>
  <si>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</si>
  <si>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</si>
  <si>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</si>
  <si>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</si>
  <si>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</si>
  <si>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</si>
  <si>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</si>
  <si>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</si>
  <si>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</si>
  <si>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</si>
  <si>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</si>
  <si>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</si>
  <si>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</si>
  <si>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</si>
  <si>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</si>
  <si>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</si>
  <si>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</si>
  <si>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</si>
  <si>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</si>
  <si>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</si>
  <si>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</si>
  <si>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</si>
  <si>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</si>
  <si>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</si>
  <si>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</si>
  <si>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</si>
  <si>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</si>
  <si>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</si>
  <si>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</si>
  <si>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</si>
  <si>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</si>
  <si>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</si>
  <si>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</si>
  <si>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</si>
  <si>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</si>
  <si>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</si>
  <si>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</si>
  <si>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</si>
  <si>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</si>
  <si>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</si>
  <si>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</si>
  <si>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</si>
  <si>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</si>
  <si>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</si>
  <si>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</si>
  <si>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</si>
  <si>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</si>
  <si>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</si>
  <si>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</si>
  <si>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</si>
  <si>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</si>
  <si>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</si>
  <si>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</si>
  <si>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</si>
  <si>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</si>
  <si>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</si>
  <si>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</si>
  <si>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</si>
  <si>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</si>
  <si>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</si>
  <si>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</si>
  <si>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</si>
  <si>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</si>
  <si>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</si>
  <si>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</si>
  <si>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</si>
  <si>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</si>
  <si>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</si>
  <si>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</si>
  <si>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</si>
  <si>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</si>
  <si>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</si>
  <si>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</si>
  <si>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</si>
  <si>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</si>
  <si>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</si>
  <si>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</si>
  <si>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</si>
  <si>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</si>
  <si>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</si>
  <si>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</si>
  <si>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</si>
  <si>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</si>
  <si>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</si>
  <si>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</si>
  <si>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</si>
  <si>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</si>
  <si>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</si>
  <si>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</si>
  <si>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</si>
  <si>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</si>
  <si>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</si>
  <si>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</si>
  <si>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</si>
  <si>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</si>
  <si>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</si>
  <si>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</si>
  <si>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</si>
  <si>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</si>
  <si>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</si>
  <si>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</si>
  <si>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</si>
  <si>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</si>
  <si>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</si>
  <si>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</si>
  <si>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</si>
  <si>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</si>
  <si>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</si>
  <si>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</si>
  <si>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</si>
  <si>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</si>
  <si>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</si>
  <si>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</si>
  <si>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</si>
  <si>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</si>
  <si>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</si>
  <si>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</si>
  <si>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</si>
  <si>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</si>
  <si>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</si>
  <si>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</si>
  <si>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</si>
  <si>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</si>
  <si>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</si>
  <si>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</si>
  <si>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</si>
  <si>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</si>
  <si>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</si>
  <si>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</si>
  <si>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</si>
  <si>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</si>
  <si>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</si>
  <si>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</si>
  <si>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</si>
  <si>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</si>
  <si>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</si>
  <si>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</si>
  <si>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</si>
  <si>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</si>
  <si>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</si>
  <si>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</si>
  <si>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</si>
  <si>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</si>
  <si>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</si>
  <si>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</si>
  <si>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</si>
  <si>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</si>
  <si>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</si>
  <si>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</si>
  <si>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</si>
  <si>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</si>
  <si>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</si>
  <si>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</si>
  <si>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</si>
  <si>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</si>
  <si>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</si>
  <si>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</si>
  <si>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</si>
  <si>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</si>
  <si>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</si>
  <si>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</si>
  <si>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</si>
  <si>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</si>
  <si>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</si>
  <si>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</si>
  <si>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</si>
  <si>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</si>
  <si>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</si>
  <si>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</si>
  <si>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</si>
  <si>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</si>
  <si>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</si>
  <si>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</si>
  <si>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</si>
  <si>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</si>
  <si>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</si>
  <si>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</si>
  <si>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</si>
  <si>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</si>
  <si>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</si>
  <si>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</si>
  <si>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</si>
  <si>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</si>
  <si>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</si>
  <si>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</si>
  <si>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</si>
  <si>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</si>
  <si>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</si>
  <si>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</si>
  <si>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</si>
  <si>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</si>
  <si>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</si>
  <si>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</si>
  <si>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</si>
  <si>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</si>
  <si>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</si>
  <si>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</si>
  <si>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</si>
  <si>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</si>
  <si>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</si>
  <si>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</si>
  <si>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</si>
  <si>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</si>
  <si>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</si>
  <si>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</si>
  <si>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</si>
  <si>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</si>
  <si>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</si>
  <si>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</si>
  <si>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</si>
  <si>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</si>
  <si>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</si>
  <si>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</si>
  <si>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</si>
  <si>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</si>
  <si>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</si>
  <si>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</si>
  <si>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</si>
  <si>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</si>
  <si>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</si>
  <si>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</si>
  <si>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</si>
  <si>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</si>
  <si>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</si>
  <si>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</si>
  <si>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</si>
  <si>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</si>
  <si>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</si>
  <si>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</si>
  <si>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</si>
  <si>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</si>
  <si>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</si>
  <si>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</si>
  <si>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</si>
  <si>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</si>
  <si>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</si>
  <si>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</si>
  <si>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</si>
  <si>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</si>
  <si>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</si>
  <si>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</si>
  <si>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</si>
  <si>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</si>
  <si>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</si>
  <si>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</si>
  <si>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</si>
  <si>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</si>
  <si>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</si>
  <si>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</si>
  <si>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</si>
  <si>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</si>
  <si>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</si>
  <si>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</si>
  <si>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</si>
  <si>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</si>
  <si>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</si>
  <si>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</si>
  <si>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</si>
  <si>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</si>
  <si>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</si>
  <si>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</si>
  <si>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</si>
  <si>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</si>
  <si>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</si>
  <si>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</si>
  <si>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</si>
  <si>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</si>
  <si>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</si>
  <si>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</si>
  <si>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</si>
  <si>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</si>
  <si>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</si>
  <si>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</si>
  <si>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</si>
  <si>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</si>
  <si>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</si>
  <si>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</si>
  <si>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</si>
  <si>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</si>
  <si>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</si>
  <si>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</si>
  <si>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</si>
  <si>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</si>
  <si>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</si>
  <si>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</si>
  <si>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</si>
  <si>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</si>
  <si>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</si>
  <si>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</si>
  <si>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</si>
  <si>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</si>
  <si>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</si>
  <si>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</si>
  <si>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</si>
  <si>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</si>
  <si>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</si>
  <si>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</si>
  <si>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</si>
  <si>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</si>
  <si>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</si>
  <si>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</si>
  <si>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</si>
  <si>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</si>
  <si>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</si>
  <si>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</si>
  <si>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</si>
  <si>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</si>
  <si>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</si>
  <si>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</si>
  <si>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</si>
  <si>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</si>
  <si>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</si>
  <si>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</si>
  <si>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</si>
  <si>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</si>
  <si>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</si>
  <si>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</si>
  <si>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</si>
  <si>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</si>
  <si>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</si>
  <si>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</si>
  <si>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</si>
  <si>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</si>
  <si>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</si>
  <si>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</si>
  <si>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</si>
  <si>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</si>
  <si>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</si>
  <si>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</si>
  <si>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</si>
  <si>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</si>
  <si>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</si>
  <si>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</si>
  <si>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</si>
  <si>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</si>
  <si>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</si>
  <si>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</si>
  <si>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</si>
  <si>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</si>
  <si>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</si>
  <si>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</si>
  <si>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</si>
  <si>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</si>
  <si>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</si>
  <si>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</si>
  <si>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</si>
  <si>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</si>
  <si>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</si>
  <si>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</si>
  <si>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</si>
  <si>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</si>
  <si>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</si>
  <si>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</si>
  <si>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</si>
  <si>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</si>
  <si>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</si>
  <si>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</si>
  <si>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</si>
  <si>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</si>
  <si>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</si>
  <si>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</si>
  <si>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</si>
  <si>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</si>
  <si>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</si>
  <si>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</si>
  <si>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</si>
  <si>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</si>
  <si>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</si>
  <si>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</si>
  <si>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</si>
  <si>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</si>
  <si>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</si>
  <si>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</si>
  <si>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</si>
  <si>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</si>
  <si>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</si>
  <si>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</si>
  <si>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</si>
  <si>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</si>
  <si>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</si>
  <si>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</si>
  <si>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</si>
  <si>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</si>
  <si>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</si>
  <si>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</si>
  <si>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</si>
  <si>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</si>
  <si>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</si>
  <si>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</si>
  <si>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</si>
  <si>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</si>
  <si>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</si>
  <si>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</si>
  <si>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</si>
  <si>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</si>
  <si>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</si>
  <si>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</si>
  <si>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</si>
  <si>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</si>
  <si>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</si>
  <si>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</si>
  <si>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</si>
  <si>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</si>
  <si>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</si>
  <si>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</si>
  <si>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</si>
  <si>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</si>
  <si>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</si>
  <si>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</si>
  <si>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</si>
  <si>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</si>
  <si>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</si>
  <si>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</si>
  <si>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</si>
  <si>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</si>
  <si>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</si>
  <si>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</si>
  <si>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</si>
  <si>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</si>
  <si>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</si>
  <si>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</si>
  <si>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</si>
  <si>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</si>
  <si>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</si>
  <si>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</si>
  <si>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</si>
  <si>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</si>
  <si>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</si>
  <si>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</si>
  <si>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</si>
  <si>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</si>
  <si>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</si>
  <si>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</si>
  <si>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</si>
  <si>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</si>
  <si>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</si>
  <si>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</si>
  <si>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</si>
  <si>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</si>
  <si>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</si>
  <si>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</si>
  <si>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</si>
  <si>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</si>
  <si>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</si>
  <si>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</si>
  <si>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</si>
  <si>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</si>
  <si>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</si>
  <si>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</si>
  <si>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</si>
  <si>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</si>
  <si>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</si>
  <si>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</si>
  <si>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</si>
  <si>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</si>
  <si>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</si>
  <si>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</si>
  <si>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</si>
  <si>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</si>
  <si>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</si>
  <si>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</si>
  <si>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</si>
  <si>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</si>
  <si>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</si>
  <si>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</si>
  <si>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</si>
  <si>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</si>
  <si>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</si>
  <si>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</si>
  <si>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</si>
  <si>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</si>
  <si>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</si>
  <si>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</si>
  <si>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</si>
  <si>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</si>
  <si>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</si>
  <si>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</si>
  <si>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</si>
  <si>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</si>
  <si>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</si>
  <si>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</si>
  <si>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</si>
  <si>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</si>
  <si>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</si>
  <si>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</si>
  <si>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</si>
  <si>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</si>
  <si>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</si>
  <si>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</si>
  <si>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</si>
  <si>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</si>
  <si>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</si>
  <si>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</si>
  <si>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</si>
  <si>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</si>
  <si>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</si>
  <si>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</si>
  <si>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</si>
  <si>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</si>
  <si>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</si>
  <si>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</si>
  <si>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</si>
  <si>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</si>
  <si>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</si>
  <si>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</si>
  <si>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</si>
  <si>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</si>
  <si>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</si>
  <si>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</si>
  <si>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</si>
  <si>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</si>
  <si>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</si>
  <si>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</si>
  <si>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</si>
  <si>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</si>
  <si>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</si>
  <si>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</si>
  <si>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</si>
  <si>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</si>
  <si>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</si>
  <si>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</si>
  <si>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</si>
  <si>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</si>
  <si>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</si>
  <si>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</si>
  <si>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</si>
  <si>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</si>
  <si>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</si>
  <si>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</si>
  <si>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</si>
  <si>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</si>
  <si>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</si>
  <si>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</si>
  <si>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</si>
  <si>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</si>
  <si>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</si>
  <si>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</si>
  <si>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</si>
  <si>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</si>
  <si>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</si>
  <si>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</si>
  <si>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</si>
  <si>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</si>
  <si>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</si>
  <si>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</si>
  <si>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</si>
  <si>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</si>
  <si>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</si>
  <si>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</si>
  <si>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</si>
  <si>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</si>
  <si>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</si>
  <si>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</si>
  <si>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</si>
  <si>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</si>
  <si>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</si>
  <si>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</si>
  <si>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</si>
  <si>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</si>
  <si>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</si>
  <si>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</si>
  <si>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</si>
  <si>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</si>
  <si>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</si>
  <si>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</si>
  <si>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</si>
  <si>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</si>
  <si>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</si>
  <si>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</si>
  <si>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</si>
  <si>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</si>
  <si>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</si>
  <si>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</si>
  <si>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</si>
  <si>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</si>
  <si>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</si>
  <si>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</si>
  <si>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</si>
  <si>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</si>
  <si>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</si>
  <si>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</si>
  <si>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</si>
  <si>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</si>
  <si>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</si>
  <si>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</si>
  <si>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</si>
  <si>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</si>
  <si>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</si>
  <si>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</si>
  <si>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</si>
  <si>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</si>
  <si>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</si>
  <si>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</si>
  <si>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</si>
  <si>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</si>
  <si>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</si>
  <si>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</si>
  <si>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</si>
  <si>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</si>
  <si>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</si>
  <si>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</si>
  <si>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</si>
  <si>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</si>
  <si>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</si>
  <si>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</si>
  <si>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</si>
  <si>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</si>
  <si>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</si>
  <si>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</si>
  <si>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</si>
  <si>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</si>
  <si>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</si>
  <si>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</si>
  <si>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</si>
  <si>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</si>
  <si>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</si>
  <si>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</si>
  <si>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</si>
  <si>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</si>
  <si>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</si>
  <si>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</si>
  <si>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</si>
  <si>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</si>
  <si>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</si>
  <si>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</si>
  <si>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</si>
  <si>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</si>
  <si>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</si>
  <si>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</si>
  <si>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</si>
  <si>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</si>
  <si>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</si>
  <si>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</si>
  <si>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</si>
  <si>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</si>
  <si>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</si>
  <si>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</si>
  <si>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</si>
  <si>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</si>
  <si>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</si>
  <si>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</si>
  <si>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</si>
  <si>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</si>
  <si>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</si>
  <si>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</si>
  <si>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</si>
  <si>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</si>
  <si>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</si>
  <si>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</si>
  <si>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</si>
  <si>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</si>
  <si>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</si>
  <si>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</si>
  <si>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</si>
  <si>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</si>
  <si>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</si>
  <si>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</si>
  <si>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</si>
  <si>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</si>
  <si>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</si>
  <si>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</si>
  <si>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</si>
  <si>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</si>
  <si>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</si>
  <si>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</si>
  <si>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</si>
  <si>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</si>
  <si>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</si>
  <si>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</si>
  <si>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</si>
  <si>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</si>
  <si>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</si>
  <si>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</si>
  <si>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</si>
  <si>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</si>
  <si>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</si>
  <si>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</si>
  <si>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</si>
  <si>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</si>
  <si>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</si>
  <si>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</si>
  <si>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</si>
  <si>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</si>
  <si>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</si>
  <si>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</si>
  <si>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</si>
  <si>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</si>
  <si>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</si>
  <si>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</si>
  <si>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</si>
  <si>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</si>
  <si>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</si>
  <si>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</si>
  <si>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</si>
  <si>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</si>
  <si>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</si>
  <si>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</si>
  <si>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</si>
  <si>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</si>
  <si>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</si>
  <si>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</si>
  <si>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</si>
  <si>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</si>
  <si>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</si>
  <si>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</si>
  <si>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</si>
  <si>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</si>
  <si>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</si>
  <si>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</si>
  <si>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</si>
  <si>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</si>
  <si>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</si>
  <si>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</si>
  <si>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</si>
  <si>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</si>
  <si>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</si>
  <si>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</si>
  <si>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</si>
  <si>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</si>
  <si>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</si>
  <si>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</si>
  <si>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</si>
  <si>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</si>
  <si>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</si>
  <si>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</si>
  <si>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</si>
  <si>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</si>
  <si>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</si>
  <si>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</si>
  <si>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</si>
  <si>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</si>
  <si>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</si>
  <si>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</si>
  <si>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</si>
  <si>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</si>
  <si>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</si>
  <si>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</si>
  <si>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</si>
  <si>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</si>
  <si>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</si>
  <si>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</si>
  <si>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</si>
  <si>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</si>
  <si>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</si>
  <si>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</si>
  <si>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</si>
  <si>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</si>
  <si>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</si>
  <si>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</si>
  <si>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</si>
  <si>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</si>
  <si>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</si>
  <si>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</si>
  <si>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</si>
  <si>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</si>
  <si>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</si>
  <si>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</si>
  <si>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</si>
  <si>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</si>
  <si>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</si>
  <si>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</si>
  <si>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</si>
  <si>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</si>
  <si>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</si>
  <si>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</si>
  <si>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</si>
  <si>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</si>
  <si>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</si>
  <si>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</si>
  <si>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</si>
  <si>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</si>
  <si>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</si>
  <si>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</si>
  <si>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</si>
  <si>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</si>
  <si>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</si>
  <si>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</si>
  <si>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</si>
  <si>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</si>
  <si>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</si>
  <si>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</si>
  <si>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</si>
  <si>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</si>
  <si>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</si>
  <si>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</si>
  <si>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</si>
  <si>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</si>
  <si>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</si>
  <si>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</si>
  <si>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</si>
  <si>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</si>
  <si>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</si>
  <si>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</si>
  <si>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</si>
  <si>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</si>
  <si>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</si>
  <si>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</si>
  <si>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</si>
  <si>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</si>
  <si>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</si>
  <si>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</si>
  <si>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</si>
  <si>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</si>
  <si>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</si>
  <si>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</si>
  <si>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</si>
  <si>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</si>
  <si>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</si>
  <si>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</si>
  <si>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</si>
  <si>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</si>
  <si>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</si>
  <si>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</si>
  <si>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</si>
  <si>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</si>
  <si>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</si>
  <si>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</si>
  <si>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</si>
  <si>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</si>
  <si>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</si>
  <si>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</si>
  <si>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</si>
  <si>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</si>
  <si>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</si>
  <si>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</si>
  <si>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</si>
  <si>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</si>
  <si>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</si>
  <si>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</si>
  <si>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</si>
  <si>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</si>
  <si>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</si>
  <si>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</si>
  <si>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</si>
  <si>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</si>
  <si>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</si>
  <si>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</si>
  <si>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</si>
  <si>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</si>
  <si>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</si>
  <si>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</si>
  <si>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</si>
  <si>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</si>
  <si>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</si>
  <si>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</si>
  <si>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</si>
  <si>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</si>
  <si>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</si>
  <si>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</si>
  <si>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</si>
  <si>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</si>
  <si>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</si>
  <si>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</si>
  <si>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</si>
  <si>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</si>
  <si>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</si>
  <si>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</si>
  <si>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</si>
  <si>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</si>
  <si>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</si>
  <si>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</si>
  <si>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</si>
  <si>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</si>
  <si>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</si>
  <si>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</si>
  <si>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</si>
  <si>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</si>
  <si>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</si>
  <si>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</si>
  <si>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</si>
  <si>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</si>
  <si>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</si>
  <si>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</si>
  <si>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</si>
  <si>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</si>
  <si>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</si>
  <si>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</si>
  <si>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</si>
  <si>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</si>
  <si>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</si>
  <si>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</si>
  <si>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</si>
  <si>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</si>
  <si>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</si>
  <si>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</si>
  <si>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</si>
  <si>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</si>
  <si>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</si>
  <si>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</si>
  <si>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</si>
  <si>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</si>
  <si>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</si>
  <si>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</si>
  <si>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</si>
  <si>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</si>
  <si>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</si>
  <si>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</si>
  <si>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</si>
  <si>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</si>
  <si>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</si>
  <si>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</si>
  <si>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</si>
  <si>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</si>
  <si>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</si>
  <si>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</si>
  <si>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</si>
  <si>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</si>
  <si>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</si>
  <si>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</si>
  <si>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</si>
  <si>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</si>
  <si>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</si>
  <si>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</si>
  <si>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</si>
  <si>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</si>
  <si>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</si>
  <si>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</si>
  <si>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</si>
  <si>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</si>
  <si>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</si>
  <si>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</si>
  <si>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</si>
  <si>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</si>
  <si>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</si>
  <si>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</si>
  <si>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</si>
  <si>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</si>
  <si>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</si>
  <si>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</si>
  <si>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</si>
  <si>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</si>
  <si>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</si>
  <si>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</si>
  <si>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</si>
  <si>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</si>
  <si>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</si>
  <si>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</si>
  <si>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</si>
  <si>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</si>
  <si>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</si>
  <si>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</si>
  <si>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</si>
  <si>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</si>
  <si>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</si>
  <si>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</si>
  <si>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</si>
  <si>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</si>
  <si>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</si>
  <si>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</si>
  <si>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</si>
  <si>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</si>
  <si>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</si>
  <si>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</si>
  <si>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</si>
  <si>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</si>
  <si>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</si>
  <si>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</si>
  <si>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</si>
  <si>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</si>
  <si>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</si>
  <si>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</si>
  <si>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</si>
  <si>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</si>
  <si>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</si>
  <si>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</si>
  <si>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</si>
  <si>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</si>
  <si>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</si>
  <si>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</si>
  <si>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</si>
  <si>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</si>
  <si>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</si>
  <si>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</si>
  <si>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</si>
  <si>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</si>
  <si>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</si>
  <si>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</si>
  <si>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</si>
  <si>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</si>
  <si>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</si>
  <si>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</si>
  <si>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</si>
  <si>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</si>
  <si>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</si>
  <si>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</si>
  <si>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</si>
  <si>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</si>
  <si>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</si>
  <si>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</si>
  <si>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</si>
  <si>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</si>
  <si>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</si>
  <si>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</si>
  <si>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</si>
  <si>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</si>
  <si>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</si>
  <si>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</si>
  <si>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</si>
  <si>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</si>
  <si>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</si>
  <si>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</si>
  <si>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</si>
  <si>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</si>
  <si>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</si>
  <si>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</si>
  <si>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</si>
  <si>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</si>
  <si>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</si>
  <si>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</si>
  <si>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</si>
  <si>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</si>
  <si>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</si>
  <si>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</si>
  <si>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</si>
  <si>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</si>
  <si>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</si>
  <si>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</si>
  <si>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</si>
  <si>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</si>
  <si>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</si>
  <si>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</si>
  <si>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</si>
  <si>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</si>
  <si>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</si>
  <si>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</si>
  <si>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</si>
  <si>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</si>
  <si>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</si>
  <si>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</si>
  <si>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</si>
  <si>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</si>
  <si>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</si>
  <si>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</si>
  <si>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</si>
  <si>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</si>
  <si>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</si>
  <si>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</si>
  <si>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</si>
  <si>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</si>
  <si>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</si>
  <si>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</si>
  <si>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</si>
  <si>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</si>
  <si>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</si>
  <si>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</si>
  <si>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</si>
  <si>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</si>
  <si>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</si>
  <si>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</si>
  <si>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</si>
  <si>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</si>
  <si>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</si>
  <si>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</si>
  <si>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</si>
  <si>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</si>
  <si>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</si>
  <si>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</si>
  <si>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</si>
  <si>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</si>
  <si>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</si>
  <si>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</si>
  <si>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</si>
  <si>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</si>
  <si>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</si>
  <si>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</si>
  <si>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</si>
  <si>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</si>
  <si>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</si>
  <si>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</si>
  <si>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</si>
  <si>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</si>
  <si>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</si>
  <si>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</si>
  <si>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</si>
  <si>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</si>
  <si>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</si>
  <si>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</si>
  <si>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</si>
  <si>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</si>
  <si>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</si>
  <si>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</si>
  <si>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</si>
  <si>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</si>
  <si>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</si>
  <si>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</si>
  <si>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</si>
  <si>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</si>
  <si>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</si>
  <si>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</si>
  <si>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</si>
  <si>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</si>
  <si>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</si>
  <si>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</si>
  <si>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</si>
  <si>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</si>
  <si>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</si>
  <si>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</si>
  <si>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</si>
  <si>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</si>
  <si>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</si>
  <si>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</si>
  <si>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</si>
  <si>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</si>
  <si>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</si>
  <si>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</si>
  <si>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</si>
  <si>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</si>
  <si>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</si>
  <si>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</si>
  <si>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</si>
  <si>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</si>
  <si>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</si>
  <si>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</si>
  <si>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</si>
  <si>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</si>
  <si>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</si>
  <si>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</si>
  <si>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</si>
  <si>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</si>
  <si>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</si>
  <si>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</si>
  <si>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</si>
  <si>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</si>
  <si>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</si>
  <si>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</si>
  <si>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</si>
  <si>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</si>
  <si>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</si>
  <si>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</si>
  <si>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</si>
  <si>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</si>
  <si>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</si>
  <si>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</si>
  <si>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</si>
  <si>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</si>
  <si>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</si>
  <si>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</si>
  <si>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</si>
  <si>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</si>
  <si>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</si>
  <si>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</si>
  <si>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</si>
  <si>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</si>
  <si>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</si>
  <si>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</si>
  <si>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</si>
  <si>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</si>
  <si>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</si>
  <si>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</si>
  <si>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</si>
  <si>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</si>
  <si>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</si>
  <si>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</si>
  <si>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</si>
  <si>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</si>
  <si>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</si>
  <si>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</si>
  <si>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</si>
  <si>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</si>
  <si>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</si>
  <si>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</si>
  <si>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</si>
  <si>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</si>
  <si>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</si>
  <si>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</si>
  <si>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</si>
  <si>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</si>
  <si>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</si>
  <si>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</si>
  <si>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</si>
  <si>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</si>
  <si>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</si>
  <si>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</si>
  <si>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</si>
  <si>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</si>
  <si>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</si>
  <si>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</si>
  <si>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</si>
  <si>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</si>
  <si>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</si>
  <si>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</si>
  <si>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</si>
  <si>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</si>
  <si>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</si>
  <si>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</si>
  <si>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</si>
  <si>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</si>
  <si>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</si>
  <si>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</si>
  <si>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</si>
  <si>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</si>
  <si>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</si>
  <si>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</si>
  <si>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</si>
  <si>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</si>
  <si>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</si>
  <si>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</si>
  <si>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</si>
  <si>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</si>
  <si>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</si>
  <si>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</si>
  <si>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</si>
  <si>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</si>
  <si>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</si>
  <si>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</si>
  <si>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</si>
  <si>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</si>
  <si>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</si>
  <si>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</si>
  <si>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</si>
  <si>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</si>
  <si>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</si>
  <si>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</si>
  <si>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</si>
  <si>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</si>
  <si>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</si>
  <si>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</si>
  <si>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</si>
  <si>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</si>
  <si>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</si>
  <si>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</si>
  <si>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</si>
  <si>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</si>
  <si>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</si>
  <si>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</si>
  <si>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</si>
  <si>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</si>
  <si>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</si>
  <si>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</si>
  <si>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</si>
  <si>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</si>
  <si>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</si>
  <si>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</si>
  <si>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</si>
  <si>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</si>
  <si>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</si>
  <si>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</si>
  <si>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</si>
  <si>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</si>
  <si>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</si>
  <si>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</si>
  <si>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</si>
  <si>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</si>
  <si>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</si>
  <si>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</si>
  <si>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</si>
  <si>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</si>
  <si>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</si>
  <si>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</si>
  <si>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</si>
  <si>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</si>
  <si>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</si>
  <si>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</si>
  <si>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</si>
  <si>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</si>
  <si>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</si>
  <si>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</si>
  <si>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</si>
  <si>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</si>
  <si>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</si>
  <si>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</si>
  <si>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</si>
  <si>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</si>
  <si>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</si>
  <si>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</si>
  <si>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</si>
  <si>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</si>
  <si>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</si>
  <si>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</si>
  <si>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</si>
  <si>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</si>
  <si>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</si>
  <si>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</si>
  <si>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</si>
  <si>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</si>
  <si>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</si>
  <si>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</si>
  <si>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</si>
  <si>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</si>
  <si>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</si>
  <si>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</si>
  <si>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</si>
  <si>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</si>
  <si>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</si>
  <si>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</si>
  <si>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</si>
  <si>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</si>
  <si>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</si>
  <si>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</si>
  <si>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</si>
  <si>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</si>
  <si>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</si>
  <si>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</si>
  <si>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</si>
  <si>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</si>
  <si>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</si>
  <si>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</si>
  <si>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</si>
  <si>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</si>
  <si>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</si>
  <si>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</si>
  <si>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</si>
  <si>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</si>
  <si>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</si>
  <si>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</si>
  <si>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</si>
  <si>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</si>
  <si>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</si>
  <si>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</si>
  <si>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</si>
  <si>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</si>
  <si>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</si>
  <si>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</si>
  <si>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</si>
  <si>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</si>
  <si>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</si>
  <si>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</si>
  <si>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</si>
  <si>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</si>
  <si>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</si>
  <si>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</si>
  <si>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</si>
  <si>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</si>
  <si>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</si>
  <si>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</si>
  <si>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</si>
  <si>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</si>
  <si>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</si>
  <si>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</si>
  <si>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</si>
  <si>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</si>
  <si>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</si>
  <si>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</si>
  <si>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</si>
  <si>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</si>
  <si>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</si>
  <si>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</si>
  <si>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</si>
  <si>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</si>
  <si>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</si>
  <si>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</si>
  <si>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</si>
  <si>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</si>
  <si>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</si>
  <si>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</si>
  <si>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</si>
  <si>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</si>
  <si>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</si>
  <si>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</si>
  <si>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</si>
  <si>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</si>
  <si>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</si>
  <si>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</si>
  <si>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</si>
  <si>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</si>
  <si>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</si>
  <si>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</si>
  <si>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</si>
  <si>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</si>
  <si>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</si>
  <si>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</si>
  <si>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</si>
  <si>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</si>
  <si>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</si>
  <si>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</si>
  <si>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</si>
  <si>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</si>
  <si>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</si>
  <si>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</si>
  <si>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</si>
  <si>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</si>
  <si>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</si>
  <si>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</si>
  <si>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</si>
  <si>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</si>
  <si>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</si>
  <si>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</si>
  <si>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</si>
  <si>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</si>
  <si>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</si>
  <si>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</si>
  <si>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</si>
  <si>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</si>
  <si>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</si>
  <si>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</si>
  <si>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</si>
  <si>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</si>
  <si>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</si>
  <si>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</si>
  <si>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</si>
  <si>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</si>
  <si>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</si>
  <si>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</si>
  <si>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</si>
  <si>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</si>
  <si>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</si>
  <si>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</si>
  <si>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</si>
  <si>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</si>
  <si>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</si>
  <si>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</si>
  <si>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</si>
  <si>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</si>
  <si>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</si>
  <si>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</si>
  <si>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</si>
  <si>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</si>
  <si>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</si>
  <si>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</si>
  <si>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</si>
  <si>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</si>
  <si>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</si>
  <si>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</si>
  <si>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</si>
  <si>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</si>
  <si>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</si>
  <si>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</si>
  <si>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</si>
  <si>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</si>
  <si>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</si>
  <si>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</si>
  <si>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</si>
  <si>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</si>
  <si>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</si>
  <si>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</si>
  <si>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</si>
  <si>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</si>
  <si>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</si>
  <si>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</si>
  <si>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</si>
  <si>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</si>
  <si>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</si>
  <si>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</si>
  <si>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</si>
  <si>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</si>
  <si>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</si>
  <si>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</si>
  <si>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</si>
  <si>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</si>
  <si>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</si>
  <si>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</si>
  <si>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</si>
  <si>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</si>
  <si>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</si>
  <si>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</si>
  <si>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</si>
  <si>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</si>
  <si>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</si>
  <si>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</si>
  <si>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</si>
  <si>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</si>
  <si>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</si>
  <si>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</si>
  <si>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</si>
  <si>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</si>
  <si>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</si>
  <si>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</si>
  <si>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</si>
  <si>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</si>
  <si>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</si>
  <si>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</si>
  <si>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</si>
  <si>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</si>
  <si>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</si>
  <si>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</si>
  <si>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</si>
  <si>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</si>
  <si>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</si>
  <si>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</si>
  <si>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</si>
  <si>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</si>
  <si>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</si>
  <si>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</si>
  <si>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</si>
  <si>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</si>
  <si>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</si>
  <si>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</si>
  <si>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</si>
  <si>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</si>
  <si>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</si>
  <si>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</si>
  <si>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</si>
  <si>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</si>
  <si>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</si>
  <si>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</si>
  <si>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</si>
  <si>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</si>
  <si>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</si>
  <si>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</si>
  <si>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</si>
  <si>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</si>
  <si>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</si>
  <si>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</si>
  <si>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</si>
  <si>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</si>
  <si>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</si>
  <si>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</si>
  <si>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</si>
  <si>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</si>
  <si>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</si>
  <si>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</si>
  <si>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</si>
  <si>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</si>
  <si>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</si>
  <si>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</si>
  <si>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</si>
  <si>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</si>
  <si>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</si>
  <si>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</si>
  <si>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</si>
  <si>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</si>
  <si>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</si>
  <si>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</si>
  <si>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</si>
  <si>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</si>
  <si>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</si>
  <si>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</si>
  <si>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</si>
  <si>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</si>
  <si>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</si>
  <si>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</si>
  <si>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</si>
  <si>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</si>
  <si>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</si>
  <si>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</si>
  <si>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</si>
  <si>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</si>
  <si>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</si>
  <si>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</si>
  <si>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</si>
  <si>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</si>
  <si>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</si>
  <si>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</si>
  <si>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</si>
  <si>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</si>
  <si>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</si>
  <si>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</si>
  <si>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</si>
  <si>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</si>
  <si>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</si>
  <si>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</si>
  <si>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</si>
  <si>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</si>
  <si>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</si>
  <si>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</si>
  <si>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</si>
  <si>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</si>
  <si>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</si>
  <si>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</si>
  <si>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</si>
  <si>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</si>
  <si>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</si>
  <si>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</si>
  <si>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</si>
  <si>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</si>
  <si>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</si>
  <si>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</si>
  <si>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</si>
  <si>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</si>
  <si>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</si>
  <si>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</si>
  <si>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</si>
  <si>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</si>
  <si>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</si>
  <si>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</si>
  <si>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</si>
  <si>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</si>
  <si>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</si>
  <si>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</si>
  <si>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</si>
  <si>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</si>
  <si>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</si>
  <si>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</si>
  <si>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</si>
  <si>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</si>
  <si>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</si>
  <si>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</si>
  <si>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</si>
  <si>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</si>
  <si>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</si>
  <si>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</si>
  <si>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</si>
  <si>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</si>
  <si>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</si>
  <si>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</si>
  <si>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</si>
  <si>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</si>
  <si>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</si>
  <si>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</si>
  <si>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</si>
  <si>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</si>
  <si>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</si>
  <si>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</si>
  <si>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</si>
  <si>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</si>
  <si>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</si>
  <si>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</si>
  <si>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</si>
  <si>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</si>
  <si>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</si>
  <si>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</si>
  <si>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</si>
  <si>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</si>
  <si>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</si>
  <si>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</si>
  <si>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</si>
  <si>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</si>
  <si>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</si>
  <si>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</si>
  <si>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</si>
  <si>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</si>
  <si>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</si>
  <si>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</si>
  <si>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</si>
  <si>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</si>
  <si>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</si>
  <si>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</si>
  <si>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</si>
  <si>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</si>
  <si>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</si>
  <si>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</si>
  <si>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</si>
  <si>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</si>
  <si>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</si>
  <si>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</si>
  <si>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</si>
  <si>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</si>
  <si>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</si>
  <si>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</si>
  <si>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</si>
  <si>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</si>
  <si>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</si>
  <si>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</si>
  <si>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</si>
  <si>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</si>
  <si>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</si>
  <si>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</si>
  <si>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</si>
  <si>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</si>
  <si>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</si>
  <si>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</si>
  <si>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</si>
  <si>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</si>
  <si>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</si>
  <si>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</si>
  <si>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</si>
  <si>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</si>
  <si>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</si>
  <si>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</si>
  <si>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</si>
  <si>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</si>
  <si>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</si>
  <si>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</si>
  <si>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</si>
  <si>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</si>
  <si>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</si>
  <si>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</si>
  <si>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</si>
  <si>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</si>
  <si>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</si>
  <si>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</si>
  <si>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</si>
  <si>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</si>
  <si>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</si>
  <si>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</si>
  <si>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</si>
  <si>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</si>
  <si>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</si>
  <si>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</si>
  <si>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</si>
  <si>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</si>
  <si>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</si>
  <si>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</si>
  <si>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</si>
  <si>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</si>
  <si>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</si>
  <si>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</si>
  <si>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</si>
  <si>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</si>
  <si>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</si>
  <si>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</si>
  <si>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</si>
  <si>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</si>
  <si>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</si>
  <si>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</si>
  <si>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</si>
  <si>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</si>
  <si>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</si>
  <si>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</si>
  <si>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</si>
  <si>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</si>
  <si>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</si>
  <si>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</si>
  <si>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</si>
  <si>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</si>
  <si>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</si>
  <si>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</si>
  <si>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</si>
  <si>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</si>
  <si>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</si>
  <si>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</si>
  <si>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</si>
  <si>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</si>
  <si>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</si>
  <si>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</si>
  <si>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</si>
  <si>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</si>
  <si>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</si>
  <si>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</si>
  <si>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</si>
  <si>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</si>
  <si>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</si>
  <si>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</si>
  <si>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</si>
  <si>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</si>
  <si>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</si>
  <si>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</si>
  <si>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</si>
  <si>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</si>
  <si>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</si>
  <si>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</si>
  <si>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</si>
  <si>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</si>
  <si>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</si>
  <si>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</si>
  <si>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</si>
  <si>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</si>
  <si>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</si>
  <si>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</si>
  <si>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</si>
  <si>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</si>
  <si>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</si>
  <si>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</si>
  <si>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</si>
  <si>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</si>
  <si>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</si>
  <si>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</si>
  <si>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</si>
  <si>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</si>
  <si>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</si>
  <si>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</si>
  <si>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</si>
  <si>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</si>
  <si>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</si>
  <si>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</si>
  <si>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</si>
  <si>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</si>
  <si>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</si>
  <si>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</si>
  <si>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</si>
  <si>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</si>
  <si>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</si>
  <si>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</si>
  <si>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</si>
  <si>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</si>
  <si>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</si>
  <si>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</si>
  <si>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</si>
  <si>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</si>
  <si>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</si>
  <si>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</si>
  <si>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</si>
  <si>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</si>
  <si>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</si>
  <si>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</si>
  <si>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</si>
  <si>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</si>
  <si>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</si>
  <si>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</si>
  <si>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</si>
  <si>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</si>
  <si>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</si>
  <si>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</si>
  <si>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</si>
  <si>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</si>
  <si>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</si>
  <si>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</si>
  <si>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</si>
  <si>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</si>
  <si>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</si>
  <si>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</si>
  <si>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</si>
  <si>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</si>
  <si>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</si>
  <si>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</si>
  <si>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</si>
  <si>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</si>
  <si>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</si>
  <si>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</si>
  <si>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</si>
  <si>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</si>
  <si>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</si>
  <si>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</si>
  <si>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</si>
  <si>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</si>
  <si>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</si>
  <si>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</si>
  <si>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</si>
  <si>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</si>
  <si>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</si>
  <si>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</si>
  <si>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</si>
  <si>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</si>
  <si>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</si>
  <si>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</si>
  <si>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</si>
  <si>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</si>
  <si>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</si>
  <si>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</si>
  <si>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</si>
  <si>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</si>
  <si>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</si>
  <si>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</si>
  <si>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</si>
  <si>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</si>
  <si>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</si>
  <si>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</si>
  <si>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</si>
  <si>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</si>
  <si>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</si>
  <si>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</si>
  <si>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</si>
  <si>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</si>
  <si>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</si>
  <si>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</si>
  <si>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</si>
  <si>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</si>
  <si>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</si>
  <si>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</si>
  <si>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</si>
  <si>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</si>
  <si>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</si>
  <si>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</si>
  <si>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</si>
  <si>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</si>
  <si>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</si>
  <si>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</si>
  <si>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</si>
  <si>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</si>
  <si>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</si>
  <si>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</si>
  <si>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</si>
  <si>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</si>
  <si>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</si>
  <si>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</si>
  <si>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</si>
  <si>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</si>
  <si>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</si>
  <si>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</si>
  <si>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</si>
  <si>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</si>
  <si>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</si>
  <si>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</si>
  <si>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</si>
  <si>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</si>
  <si>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</si>
  <si>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</si>
  <si>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</si>
  <si>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</si>
  <si>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</si>
  <si>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</si>
  <si>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</si>
  <si>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</si>
  <si>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</si>
  <si>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</si>
  <si>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</si>
  <si>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</si>
  <si>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</si>
  <si>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</si>
  <si>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</si>
  <si>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</si>
  <si>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</si>
  <si>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</si>
  <si>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</si>
  <si>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</si>
  <si>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</si>
  <si>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</si>
  <si>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</si>
  <si>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</si>
  <si>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</si>
  <si>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</si>
  <si>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</si>
  <si>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</si>
  <si>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</si>
  <si>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</si>
  <si>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</si>
  <si>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</si>
  <si>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</si>
  <si>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</si>
  <si>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</si>
  <si>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</si>
  <si>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</si>
  <si>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</si>
  <si>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</si>
  <si>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</si>
  <si>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</si>
  <si>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</si>
  <si>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</si>
  <si>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</si>
  <si>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</si>
  <si>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</si>
  <si>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</si>
  <si>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</si>
  <si>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</si>
  <si>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</si>
  <si>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</si>
  <si>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</si>
  <si>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</si>
  <si>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</si>
  <si>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</si>
  <si>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</si>
  <si>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</si>
  <si>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</si>
  <si>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</si>
  <si>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</si>
  <si>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</si>
  <si>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</si>
  <si>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</si>
  <si>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</si>
  <si>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</si>
  <si>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</si>
  <si>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</si>
  <si>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</si>
  <si>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</si>
  <si>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</si>
  <si>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</si>
  <si>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</si>
  <si>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</si>
  <si>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</si>
  <si>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</si>
  <si>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</si>
  <si>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</si>
  <si>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</si>
  <si>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</si>
  <si>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</si>
  <si>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</si>
  <si>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</si>
  <si>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</si>
  <si>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</si>
  <si>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</si>
  <si>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</si>
  <si>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</si>
  <si>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</si>
  <si>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</si>
  <si>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</si>
  <si>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</si>
  <si>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</si>
  <si>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</si>
  <si>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</si>
  <si>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</si>
  <si>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</si>
  <si>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</si>
  <si>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</si>
  <si>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</si>
  <si>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</si>
  <si>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</si>
  <si>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</si>
  <si>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</si>
  <si>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</si>
  <si>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</si>
  <si>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</si>
  <si>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</si>
  <si>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</si>
  <si>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</si>
  <si>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</si>
  <si>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</si>
  <si>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</si>
  <si>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</si>
  <si>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</si>
  <si>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</si>
  <si>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</si>
  <si>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</si>
  <si>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</si>
  <si>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</si>
  <si>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</si>
  <si>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</si>
  <si>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</si>
  <si>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</si>
  <si>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</si>
  <si>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</si>
  <si>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</si>
  <si>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</si>
  <si>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</si>
  <si>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</si>
  <si>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</si>
  <si>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</si>
  <si>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</si>
  <si>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</si>
  <si>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</si>
  <si>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</si>
  <si>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</si>
  <si>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</si>
  <si>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</si>
  <si>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</si>
  <si>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</si>
  <si>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</si>
  <si>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</si>
  <si>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</si>
  <si>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</si>
  <si>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</si>
  <si>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</si>
  <si>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</si>
  <si>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</si>
  <si>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</si>
  <si>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</si>
  <si>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</si>
  <si>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</si>
  <si>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</si>
  <si>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</si>
  <si>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</si>
  <si>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</si>
  <si>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</si>
  <si>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</si>
  <si>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</si>
  <si>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</si>
  <si>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</si>
  <si>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</si>
  <si>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</si>
  <si>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</si>
  <si>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</si>
  <si>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</si>
  <si>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</si>
  <si>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</si>
  <si>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</si>
  <si>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</si>
  <si>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</si>
  <si>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</si>
  <si>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</si>
  <si>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</si>
  <si>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</si>
  <si>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</si>
  <si>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</si>
  <si>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</si>
  <si>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</si>
  <si>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</si>
  <si>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</si>
  <si>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</si>
  <si>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</si>
  <si>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</si>
  <si>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</si>
  <si>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</si>
  <si>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</si>
  <si>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</si>
  <si>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</si>
  <si>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</si>
  <si>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</si>
  <si>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</si>
  <si>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</si>
  <si>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</si>
  <si>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</si>
  <si>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</si>
  <si>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</si>
  <si>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</si>
  <si>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</si>
  <si>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</si>
  <si>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</si>
  <si>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</si>
  <si>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</si>
  <si>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</si>
  <si>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</si>
  <si>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</si>
  <si>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</si>
  <si>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</si>
  <si>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</si>
  <si>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</si>
  <si>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</si>
  <si>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</si>
  <si>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</si>
  <si>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</si>
  <si>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</si>
  <si>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</si>
  <si>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</si>
  <si>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</si>
  <si>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</si>
  <si>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</si>
  <si>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</si>
  <si>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</si>
  <si>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</si>
  <si>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</si>
  <si>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</si>
  <si>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</si>
  <si>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</si>
  <si>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</si>
  <si>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</si>
  <si>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</si>
  <si>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</si>
  <si>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</si>
  <si>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</si>
  <si>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</si>
  <si>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</si>
  <si>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</si>
  <si>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</si>
  <si>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</si>
  <si>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</si>
  <si>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</si>
  <si>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</si>
  <si>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</si>
  <si>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</si>
  <si>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</si>
  <si>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</si>
  <si>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</si>
  <si>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</si>
  <si>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</si>
  <si>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</si>
  <si>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</si>
  <si>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</si>
  <si>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</si>
  <si>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</si>
  <si>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</si>
  <si>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</si>
  <si>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</si>
  <si>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</si>
  <si>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</si>
  <si>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</si>
  <si>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</si>
  <si>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</si>
  <si>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</si>
  <si>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</si>
  <si>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</si>
  <si>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</si>
  <si>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</si>
  <si>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</si>
  <si>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</si>
  <si>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</si>
  <si>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</si>
  <si>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</si>
  <si>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</si>
  <si>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</si>
  <si>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</si>
  <si>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</si>
  <si>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</si>
  <si>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</si>
  <si>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</si>
  <si>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</si>
  <si>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</si>
  <si>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</si>
  <si>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</si>
  <si>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</si>
  <si>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</si>
  <si>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</si>
  <si>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</si>
  <si>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</si>
  <si>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</si>
  <si>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</si>
  <si>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</si>
  <si>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</si>
  <si>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</si>
  <si>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</si>
  <si>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</si>
  <si>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</si>
  <si>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</si>
  <si>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</si>
  <si>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</si>
  <si>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</si>
  <si>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</si>
  <si>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</si>
  <si>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</si>
  <si>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</si>
  <si>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</si>
  <si>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</si>
  <si>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</si>
  <si>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</si>
  <si>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</si>
  <si>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</si>
  <si>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</si>
  <si>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</si>
  <si>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</si>
  <si>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</si>
  <si>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</si>
  <si>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</si>
  <si>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</si>
  <si>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</si>
  <si>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</si>
  <si>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</si>
  <si>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</si>
  <si>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</si>
  <si>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</si>
  <si>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</si>
  <si>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</si>
  <si>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</si>
  <si>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</si>
  <si>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</si>
  <si>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</si>
  <si>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</si>
  <si>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</si>
  <si>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</si>
  <si>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</si>
  <si>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</si>
  <si>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</si>
  <si>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</si>
  <si>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</si>
  <si>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</si>
  <si>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</si>
  <si>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</si>
  <si>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</si>
  <si>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</si>
  <si>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</si>
  <si>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</si>
  <si>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</si>
  <si>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</si>
  <si>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</si>
  <si>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</si>
  <si>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</si>
  <si>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</si>
  <si>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</si>
  <si>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</si>
  <si>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</si>
  <si>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</si>
  <si>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</si>
  <si>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</si>
  <si>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</si>
  <si>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</si>
  <si>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</si>
  <si>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</si>
  <si>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</si>
  <si>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</si>
  <si>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</si>
  <si>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</si>
  <si>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</si>
  <si>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</si>
  <si>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</si>
  <si>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</si>
  <si>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</si>
  <si>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</si>
  <si>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</si>
  <si>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</si>
  <si>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</si>
  <si>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</si>
  <si>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</si>
  <si>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</si>
  <si>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</si>
  <si>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</si>
  <si>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</si>
  <si>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</si>
  <si>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</si>
  <si>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</si>
  <si>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</si>
  <si>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</si>
  <si>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</si>
  <si>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</si>
  <si>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</si>
  <si>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</si>
  <si>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</si>
  <si>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</si>
  <si>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</si>
  <si>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</si>
  <si>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</si>
  <si>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</si>
  <si>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</si>
  <si>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</si>
  <si>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</si>
  <si>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</si>
  <si>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</si>
  <si>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</si>
  <si>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</si>
  <si>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</si>
  <si>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</si>
  <si>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</si>
  <si>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</si>
  <si>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</si>
  <si>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</si>
  <si>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</si>
  <si>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</si>
  <si>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</si>
  <si>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</si>
  <si>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</si>
  <si>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</si>
  <si>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</si>
  <si>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</si>
  <si>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</si>
  <si>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</si>
  <si>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</si>
  <si>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</si>
  <si>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</si>
  <si>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</si>
  <si>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</si>
  <si>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</si>
  <si>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</si>
  <si>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</si>
  <si>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</si>
  <si>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</si>
  <si>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</si>
  <si>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</si>
  <si>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</si>
  <si>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</si>
  <si>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</si>
  <si>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</si>
  <si>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</si>
  <si>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</si>
  <si>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</si>
  <si>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</si>
  <si>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</si>
  <si>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</si>
  <si>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</si>
  <si>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</si>
  <si>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</si>
  <si>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</si>
  <si>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</si>
  <si>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</si>
  <si>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</si>
  <si>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</si>
  <si>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</si>
  <si>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</si>
  <si>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</si>
  <si>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</si>
  <si>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</si>
  <si>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</si>
  <si>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</si>
  <si>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</si>
  <si>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</si>
  <si>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</si>
  <si>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</si>
  <si>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</si>
  <si>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</si>
  <si>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</si>
  <si>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</si>
  <si>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</si>
  <si>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</si>
  <si>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</si>
  <si>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</si>
  <si>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</si>
  <si>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</si>
  <si>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</si>
  <si>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</si>
  <si>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</si>
  <si>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</si>
  <si>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</si>
  <si>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</si>
  <si>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</si>
  <si>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</si>
  <si>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</si>
  <si>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</si>
  <si>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</si>
  <si>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</si>
  <si>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</si>
  <si>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</si>
  <si>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</si>
  <si>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</si>
  <si>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</si>
  <si>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</si>
  <si>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</si>
  <si>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</si>
  <si>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</si>
  <si>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</si>
  <si>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</si>
  <si>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</si>
  <si>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</si>
  <si>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</si>
  <si>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</si>
  <si>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</si>
  <si>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</si>
  <si>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</si>
  <si>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</si>
  <si>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</si>
  <si>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</si>
  <si>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</si>
  <si>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</si>
  <si>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</si>
  <si>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</si>
  <si>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</si>
  <si>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</si>
  <si>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</si>
  <si>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</si>
  <si>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</si>
  <si>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</si>
  <si>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</si>
  <si>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</si>
  <si>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</si>
  <si>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</si>
  <si>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</si>
  <si>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</si>
  <si>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</si>
  <si>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</si>
  <si>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</si>
  <si>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</si>
  <si>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</si>
  <si>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</si>
  <si>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</si>
  <si>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</si>
  <si>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</si>
  <si>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</si>
  <si>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</si>
  <si>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</si>
  <si>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</si>
  <si>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</si>
  <si>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</si>
  <si>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</si>
  <si>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</si>
  <si>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</si>
  <si>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</si>
  <si>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</si>
  <si>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</si>
  <si>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</si>
  <si>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</si>
  <si>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</si>
  <si>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</si>
  <si>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</si>
  <si>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</si>
  <si>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</si>
  <si>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</si>
  <si>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</si>
  <si>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</si>
  <si>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</si>
  <si>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</si>
  <si>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</si>
  <si>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</si>
  <si>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</si>
  <si>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</si>
  <si>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</si>
  <si>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</si>
  <si>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</si>
  <si>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</si>
  <si>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</si>
  <si>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</si>
  <si>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</si>
  <si>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</si>
  <si>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</si>
  <si>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</si>
  <si>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</si>
  <si>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</si>
  <si>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</si>
  <si>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</si>
  <si>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</si>
  <si>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</si>
  <si>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</si>
  <si>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</si>
  <si>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</si>
  <si>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</si>
  <si>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</si>
  <si>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</si>
  <si>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</si>
  <si>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</si>
  <si>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</si>
  <si>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</si>
  <si>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</si>
  <si>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</si>
  <si>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</si>
  <si>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</si>
  <si>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</si>
  <si>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</si>
  <si>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</si>
  <si>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</si>
  <si>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</si>
  <si>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</si>
  <si>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</si>
  <si>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</si>
  <si>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</si>
  <si>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</si>
  <si>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</si>
  <si>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</si>
  <si>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</si>
  <si>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</si>
  <si>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</si>
  <si>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</si>
  <si>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</si>
  <si>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</si>
  <si>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</si>
  <si>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</si>
  <si>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</si>
  <si>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</si>
  <si>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</si>
  <si>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</si>
  <si>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</si>
  <si>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</si>
  <si>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</si>
  <si>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</si>
  <si>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</si>
  <si>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</si>
  <si>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</si>
  <si>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</si>
  <si>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</si>
  <si>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</si>
  <si>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</si>
  <si>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</si>
  <si>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</si>
  <si>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</si>
  <si>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</si>
  <si>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</si>
  <si>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</si>
  <si>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</si>
  <si>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</si>
  <si>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</si>
  <si>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</si>
  <si>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</si>
  <si>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</si>
  <si>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</si>
  <si>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</si>
  <si>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</si>
  <si>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</si>
  <si>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</si>
  <si>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</si>
  <si>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</si>
  <si>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</si>
  <si>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</si>
  <si>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</si>
  <si>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</si>
  <si>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</si>
  <si>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</si>
  <si>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</si>
  <si>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</si>
  <si>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</si>
  <si>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</si>
  <si>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</si>
  <si>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</si>
  <si>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</si>
  <si>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</si>
  <si>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</si>
  <si>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</si>
  <si>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</si>
  <si>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</si>
  <si>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</si>
  <si>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</si>
  <si>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</si>
  <si>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</si>
  <si>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</si>
  <si>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</si>
  <si>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</si>
  <si>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</si>
  <si>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</si>
  <si>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</si>
  <si>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</si>
  <si>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</si>
  <si>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</si>
  <si>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</si>
  <si>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</si>
  <si>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</si>
  <si>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</si>
  <si>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</si>
  <si>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</si>
  <si>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</si>
  <si>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</si>
  <si>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</si>
  <si>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</si>
  <si>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</si>
  <si>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</si>
  <si>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</si>
  <si>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</si>
  <si>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</si>
  <si>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</si>
  <si>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</si>
  <si>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</si>
  <si>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</si>
  <si>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</si>
  <si>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</si>
  <si>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</si>
  <si>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</si>
  <si>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</si>
  <si>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</si>
  <si>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</si>
  <si>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</si>
  <si>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</si>
  <si>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</si>
  <si>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</si>
  <si>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</si>
  <si>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</si>
  <si>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</si>
  <si>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</si>
  <si>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</si>
  <si>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</si>
  <si>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</si>
  <si>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</si>
  <si>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</si>
  <si>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</si>
  <si>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</si>
  <si>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</si>
  <si>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</si>
  <si>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</si>
  <si>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</si>
  <si>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</si>
  <si>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</si>
  <si>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</si>
  <si>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</si>
  <si>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</si>
  <si>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</si>
  <si>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</si>
  <si>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</si>
  <si>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</si>
  <si>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</si>
  <si>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</si>
  <si>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</si>
  <si>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</si>
  <si>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</si>
  <si>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</si>
  <si>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</si>
  <si>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</si>
  <si>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</si>
  <si>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</si>
  <si>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</si>
  <si>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</si>
  <si>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</si>
  <si>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</si>
  <si>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</si>
  <si>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</si>
  <si>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</si>
  <si>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</si>
  <si>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</si>
  <si>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</si>
  <si>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</si>
  <si>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</si>
  <si>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</si>
  <si>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</si>
  <si>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</si>
  <si>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</si>
  <si>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</si>
  <si>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</si>
  <si>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</si>
  <si>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</si>
  <si>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</si>
  <si>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</si>
  <si>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</si>
  <si>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</si>
  <si>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</si>
  <si>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</si>
  <si>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</si>
  <si>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</si>
  <si>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</si>
  <si>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</si>
  <si>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</si>
  <si>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</si>
  <si>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</si>
  <si>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</si>
  <si>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</si>
  <si>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</si>
  <si>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</si>
  <si>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</si>
  <si>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</si>
  <si>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</si>
  <si>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</si>
  <si>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</si>
  <si>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</si>
  <si>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</si>
  <si>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</si>
  <si>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</si>
  <si>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</si>
  <si>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</si>
  <si>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</si>
  <si>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</si>
  <si>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</si>
  <si>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</si>
  <si>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</si>
  <si>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</si>
  <si>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</si>
  <si>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</si>
  <si>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</si>
  <si>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</si>
  <si>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</si>
  <si>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</si>
  <si>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</si>
  <si>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</si>
  <si>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</si>
  <si>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</si>
  <si>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</si>
  <si>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</si>
  <si>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</si>
  <si>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</si>
  <si>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</si>
  <si>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</si>
  <si>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</si>
  <si>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</si>
  <si>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</si>
  <si>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</si>
  <si>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</si>
  <si>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</si>
  <si>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</si>
  <si>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</si>
  <si>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</si>
  <si>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</si>
  <si>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</si>
  <si>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</si>
  <si>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</si>
  <si>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</si>
  <si>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</si>
  <si>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</si>
  <si>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</si>
  <si>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</si>
  <si>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</si>
  <si>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</si>
  <si>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</si>
  <si>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</si>
  <si>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</si>
  <si>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</si>
  <si>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</si>
  <si>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</si>
  <si>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</si>
  <si>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</si>
  <si>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</si>
  <si>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</si>
  <si>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</si>
  <si>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</si>
  <si>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</si>
  <si>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</si>
  <si>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</si>
  <si>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</si>
  <si>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</si>
  <si>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</si>
  <si>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</si>
  <si>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</si>
  <si>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</si>
  <si>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</si>
  <si>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</si>
  <si>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</si>
  <si>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</si>
  <si>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</si>
  <si>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</si>
  <si>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</si>
  <si>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</si>
  <si>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</si>
  <si>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</si>
  <si>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</si>
  <si>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</si>
  <si>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</si>
  <si>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</si>
  <si>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</si>
  <si>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</si>
  <si>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</si>
  <si>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</si>
  <si>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</si>
  <si>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</si>
  <si>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</si>
  <si>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</si>
  <si>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</si>
  <si>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</si>
  <si>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</si>
  <si>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</si>
  <si>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</si>
  <si>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</si>
  <si>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</si>
  <si>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</si>
  <si>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</si>
  <si>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</si>
  <si>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</si>
  <si>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</si>
  <si>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</si>
  <si>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</si>
  <si>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</si>
  <si>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</si>
  <si>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</si>
  <si>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</si>
  <si>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</si>
  <si>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</si>
  <si>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</si>
  <si>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</si>
  <si>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</si>
  <si>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</si>
  <si>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</si>
  <si>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</si>
  <si>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</si>
  <si>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</si>
  <si>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</si>
  <si>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</si>
  <si>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</si>
  <si>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</si>
  <si>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</si>
  <si>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</si>
  <si>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</si>
  <si>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</si>
  <si>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</si>
  <si>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</si>
  <si>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</si>
  <si>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</si>
  <si>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</si>
  <si>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</si>
  <si>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</si>
  <si>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</si>
  <si>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</si>
  <si>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</si>
  <si>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</si>
  <si>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</si>
  <si>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</si>
  <si>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</si>
  <si>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</si>
  <si>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</si>
  <si>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</si>
  <si>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</si>
  <si>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</si>
  <si>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</si>
  <si>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</si>
  <si>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</si>
  <si>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</si>
  <si>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</si>
  <si>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</si>
  <si>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</si>
  <si>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</si>
  <si>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</si>
  <si>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</si>
  <si>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</si>
  <si>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</si>
  <si>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</si>
  <si>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</si>
  <si>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</si>
  <si>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</si>
  <si>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</si>
  <si>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</si>
  <si>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</si>
  <si>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</si>
  <si>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</si>
  <si>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</si>
  <si>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</si>
  <si>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</si>
  <si>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</si>
  <si>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</si>
  <si>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</si>
  <si>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</si>
  <si>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</si>
  <si>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</si>
  <si>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</si>
  <si>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</si>
  <si>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</si>
  <si>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</si>
  <si>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</si>
  <si>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</si>
  <si>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</si>
  <si>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</si>
  <si>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</si>
  <si>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</si>
  <si>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</si>
  <si>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</si>
  <si>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</si>
  <si>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</si>
  <si>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</si>
  <si>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</si>
  <si>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</si>
  <si>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</si>
  <si>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</si>
  <si>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</si>
  <si>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</si>
  <si>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</si>
  <si>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</si>
  <si>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</si>
  <si>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</si>
  <si>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</si>
  <si>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</si>
  <si>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</si>
  <si>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</si>
  <si>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</si>
  <si>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</si>
  <si>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</si>
  <si>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</si>
  <si>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</si>
  <si>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</si>
  <si>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</si>
  <si>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</si>
  <si>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</si>
  <si>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</si>
  <si>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</si>
  <si>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</si>
  <si>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</si>
  <si>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</si>
  <si>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</si>
  <si>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</si>
  <si>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</si>
  <si>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</si>
  <si>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</si>
  <si>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</si>
  <si>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</si>
  <si>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</si>
  <si>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</si>
  <si>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</si>
  <si>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</si>
  <si>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</si>
  <si>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</si>
  <si>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</si>
  <si>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</si>
  <si>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</si>
  <si>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</si>
  <si>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</si>
  <si>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</si>
  <si>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</si>
  <si>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</si>
  <si>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</si>
  <si>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</si>
  <si>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</si>
  <si>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</si>
  <si>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</si>
  <si>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</si>
  <si>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</si>
  <si>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</si>
  <si>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</si>
  <si>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</si>
  <si>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</si>
  <si>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</si>
  <si>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</si>
  <si>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</si>
  <si>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</si>
  <si>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</si>
  <si>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</si>
  <si>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</si>
  <si>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</si>
  <si>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</si>
  <si>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</si>
  <si>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</si>
  <si>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</si>
  <si>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</si>
  <si>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</si>
  <si>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</si>
  <si>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</si>
  <si>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</si>
  <si>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</si>
  <si>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</si>
  <si>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</si>
  <si>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</si>
  <si>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</si>
  <si>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</si>
  <si>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</si>
  <si>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</si>
  <si>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</si>
  <si>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</si>
  <si>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</si>
  <si>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</si>
  <si>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</si>
  <si>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</si>
  <si>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</si>
  <si>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</si>
  <si>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</si>
  <si>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</si>
  <si>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</si>
  <si>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</si>
  <si>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</si>
  <si>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</si>
  <si>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</si>
  <si>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</si>
  <si>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</si>
  <si>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</si>
  <si>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</si>
  <si>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</si>
  <si>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</si>
  <si>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</si>
  <si>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</si>
  <si>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</si>
  <si>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</si>
  <si>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</si>
  <si>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</si>
  <si>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</si>
  <si>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</si>
  <si>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</si>
  <si>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</si>
  <si>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</si>
  <si>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</si>
  <si>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</si>
  <si>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</si>
  <si>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</si>
  <si>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</si>
  <si>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</si>
  <si>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</si>
  <si>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</si>
  <si>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</si>
  <si>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</si>
  <si>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</si>
  <si>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</si>
  <si>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</si>
  <si>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</si>
  <si>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</si>
  <si>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</si>
  <si>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</si>
  <si>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</si>
  <si>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</si>
  <si>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</si>
  <si>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</si>
  <si>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</si>
  <si>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</si>
  <si>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</si>
  <si>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</si>
  <si>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</si>
  <si>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</si>
  <si>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</si>
  <si>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</si>
  <si>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</si>
  <si>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</si>
  <si>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</si>
  <si>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</si>
  <si>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</si>
  <si>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</si>
  <si>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</si>
  <si>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</si>
  <si>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</si>
  <si>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</si>
  <si>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</si>
  <si>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</si>
  <si>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</si>
  <si>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</si>
  <si>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</si>
  <si>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</si>
  <si>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</si>
  <si>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</si>
  <si>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</si>
  <si>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</si>
  <si>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</si>
  <si>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</si>
  <si>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</si>
  <si>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</si>
  <si>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</si>
  <si>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</si>
  <si>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</si>
  <si>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</si>
  <si>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</si>
  <si>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</si>
  <si>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</si>
  <si>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</si>
  <si>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</si>
  <si>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</si>
  <si>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</si>
  <si>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</si>
  <si>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</si>
  <si>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</si>
  <si>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</si>
  <si>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</si>
  <si>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</si>
  <si>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</si>
  <si>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</si>
  <si>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</si>
  <si>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</si>
  <si>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</si>
  <si>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</si>
  <si>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</si>
  <si>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</si>
  <si>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</si>
  <si>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</si>
  <si>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</si>
  <si>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</si>
  <si>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</si>
  <si>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</si>
  <si>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</si>
  <si>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</si>
  <si>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</si>
  <si>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</si>
  <si>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</si>
  <si>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</si>
  <si>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</si>
  <si>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</si>
  <si>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</si>
  <si>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</si>
  <si>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</si>
  <si>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</si>
  <si>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</si>
  <si>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</si>
  <si>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</si>
  <si>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</si>
  <si>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</si>
  <si>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</si>
  <si>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</si>
  <si>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</si>
  <si>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</si>
  <si>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</si>
  <si>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</si>
  <si>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</si>
  <si>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</si>
  <si>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</si>
  <si>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</si>
  <si>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</si>
  <si>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</si>
  <si>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</si>
  <si>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</si>
  <si>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</si>
  <si>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</si>
  <si>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</si>
  <si>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</si>
  <si>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</si>
  <si>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</si>
  <si>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</si>
  <si>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</si>
  <si>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</si>
  <si>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</si>
  <si>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</si>
  <si>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</si>
  <si>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</si>
  <si>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</si>
  <si>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</si>
  <si>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</si>
  <si>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</si>
  <si>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</si>
  <si>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</si>
  <si>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</si>
  <si>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</si>
  <si>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</si>
  <si>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</si>
  <si>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</si>
  <si>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</si>
  <si>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</si>
  <si>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</si>
  <si>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</si>
  <si>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</si>
  <si>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</si>
  <si>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</si>
  <si>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</si>
  <si>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</si>
  <si>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</si>
  <si>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</si>
  <si>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</si>
  <si>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</si>
  <si>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</si>
  <si>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</si>
  <si>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</si>
  <si>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</si>
  <si>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</si>
  <si>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</si>
  <si>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</si>
  <si>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</si>
  <si>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</si>
  <si>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</si>
  <si>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</si>
  <si>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</si>
  <si>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</si>
  <si>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</si>
  <si>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</si>
  <si>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</si>
  <si>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</si>
  <si>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</si>
  <si>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</si>
  <si>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</si>
  <si>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</si>
  <si>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</si>
  <si>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</si>
  <si>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</si>
  <si>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</si>
  <si>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</si>
  <si>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</si>
  <si>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</si>
  <si>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</si>
  <si>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</si>
  <si>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</si>
  <si>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</si>
  <si>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</si>
  <si>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</si>
  <si>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</si>
  <si>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</si>
  <si>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</si>
  <si>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</si>
  <si>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</si>
  <si>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</si>
  <si>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</si>
  <si>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</si>
  <si>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</si>
  <si>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</si>
  <si>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</si>
  <si>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</si>
  <si>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</si>
  <si>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</si>
  <si>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</si>
  <si>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</si>
  <si>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</si>
  <si>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</si>
  <si>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</si>
  <si>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</si>
  <si>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</si>
  <si>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</si>
  <si>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</si>
  <si>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</si>
  <si>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</si>
  <si>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</si>
  <si>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</si>
  <si>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</si>
  <si>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</si>
  <si>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</si>
  <si>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</si>
  <si>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</si>
  <si>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</si>
  <si>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</si>
  <si>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</si>
  <si>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</si>
  <si>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</si>
  <si>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</si>
  <si>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</si>
  <si>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</si>
  <si>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</si>
  <si>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</si>
  <si>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</si>
  <si>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</si>
  <si>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</si>
  <si>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</si>
  <si>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</si>
  <si>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</si>
  <si>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</si>
  <si>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</si>
  <si>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</si>
  <si>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</si>
  <si>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</si>
  <si>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</si>
  <si>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</si>
  <si>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</si>
  <si>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</si>
  <si>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</si>
  <si>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</si>
  <si>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</si>
  <si>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</si>
  <si>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</si>
  <si>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</si>
  <si>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</si>
  <si>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</si>
  <si>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</si>
  <si>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</si>
  <si>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</si>
  <si>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</si>
  <si>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</si>
  <si>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</si>
  <si>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</si>
  <si>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</si>
  <si>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</si>
  <si>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</si>
  <si>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</si>
  <si>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</si>
  <si>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</si>
  <si>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</si>
  <si>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</si>
  <si>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</si>
  <si>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</si>
  <si>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</si>
  <si>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</si>
  <si>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</si>
  <si>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</si>
  <si>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</si>
  <si>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</si>
  <si>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</si>
  <si>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</si>
  <si>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</si>
  <si>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</si>
  <si>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</si>
  <si>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</si>
  <si>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</si>
  <si>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</si>
  <si>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</si>
  <si>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</si>
  <si>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</si>
  <si>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</si>
  <si>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</si>
  <si>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</si>
  <si>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</si>
  <si>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</si>
  <si>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</si>
  <si>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</si>
  <si>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</si>
  <si>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</si>
  <si>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</si>
  <si>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</si>
  <si>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</si>
  <si>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</si>
  <si>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</si>
  <si>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</si>
  <si>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</si>
  <si>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</si>
  <si>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</si>
  <si>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</si>
  <si>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</si>
  <si>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</si>
  <si>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</si>
  <si>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</si>
  <si>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</si>
  <si>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</si>
  <si>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</si>
  <si>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</si>
  <si>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</si>
  <si>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</si>
  <si>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</si>
  <si>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</si>
  <si>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</si>
  <si>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</si>
  <si>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</si>
  <si>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</si>
  <si>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</si>
  <si>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</si>
  <si>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</si>
  <si>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</si>
  <si>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</si>
  <si>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</si>
  <si>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</si>
  <si>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</si>
  <si>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</si>
  <si>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</si>
  <si>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</si>
  <si>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</si>
  <si>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</si>
  <si>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</si>
  <si>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</si>
  <si>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</si>
  <si>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</si>
  <si>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</si>
  <si>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</si>
  <si>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</si>
  <si>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</si>
  <si>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</si>
  <si>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</si>
  <si>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</si>
  <si>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</si>
  <si>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</si>
  <si>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</si>
  <si>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</si>
  <si>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</si>
  <si>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</si>
  <si>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</si>
  <si>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</si>
  <si>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</si>
  <si>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</si>
  <si>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</si>
  <si>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</si>
  <si>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</si>
  <si>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</si>
  <si>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</si>
  <si>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</si>
  <si>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</si>
  <si>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</si>
  <si>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</si>
  <si>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</si>
  <si>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</si>
  <si>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</si>
  <si>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</si>
  <si>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</si>
  <si>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</si>
  <si>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</si>
  <si>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</si>
  <si>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</si>
  <si>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</si>
  <si>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</si>
  <si>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</si>
  <si>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</si>
  <si>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</si>
  <si>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</si>
  <si>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</si>
  <si>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</si>
  <si>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</si>
  <si>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</si>
  <si>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</si>
  <si>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</si>
  <si>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</si>
  <si>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</si>
  <si>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</si>
  <si>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</si>
  <si>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</si>
  <si>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</si>
  <si>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</si>
  <si>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</si>
  <si>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</si>
  <si>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</si>
  <si>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</si>
  <si>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</si>
  <si>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</si>
  <si>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</si>
  <si>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</si>
  <si>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</si>
  <si>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</si>
  <si>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</si>
  <si>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</si>
  <si>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</si>
  <si>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</si>
  <si>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</si>
  <si>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</si>
  <si>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</si>
  <si>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</si>
  <si>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</si>
  <si>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</si>
  <si>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</si>
  <si>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</si>
  <si>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</si>
  <si>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</si>
  <si>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</si>
  <si>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</si>
  <si>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</si>
  <si>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</si>
  <si>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</si>
  <si>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</si>
  <si>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</si>
  <si>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</si>
  <si>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</si>
  <si>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</si>
  <si>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</si>
  <si>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</si>
  <si>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</si>
  <si>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</si>
  <si>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</si>
  <si>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</si>
  <si>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</si>
  <si>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</si>
  <si>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</si>
  <si>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</si>
  <si>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</si>
  <si>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</si>
  <si>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</si>
  <si>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</si>
  <si>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</si>
  <si>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</si>
  <si>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</si>
  <si>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</si>
  <si>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</si>
  <si>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</si>
  <si>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</si>
  <si>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</si>
  <si>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</si>
  <si>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</si>
  <si>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</si>
  <si>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</si>
  <si>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</si>
  <si>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</si>
  <si>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</si>
  <si>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</si>
  <si>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</si>
  <si>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</si>
  <si>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</si>
  <si>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</si>
  <si>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</si>
  <si>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</si>
  <si>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</si>
  <si>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</si>
  <si>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</si>
  <si>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</si>
  <si>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</si>
  <si>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</si>
  <si>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</si>
  <si>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</si>
  <si>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</si>
  <si>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</si>
  <si>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</si>
  <si>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</si>
  <si>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</si>
  <si>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</si>
  <si>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</si>
  <si>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</si>
  <si>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</si>
  <si>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</si>
  <si>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</si>
  <si>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</si>
  <si>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</si>
  <si>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</si>
  <si>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</si>
  <si>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</si>
  <si>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</si>
  <si>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</si>
  <si>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</si>
  <si>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</si>
  <si>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</si>
  <si>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</si>
  <si>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</si>
  <si>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</si>
  <si>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</si>
  <si>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</si>
  <si>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</si>
  <si>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</si>
  <si>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</si>
  <si>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</si>
  <si>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</si>
  <si>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</si>
  <si>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</si>
  <si>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</si>
  <si>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</si>
  <si>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</si>
  <si>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</si>
  <si>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</si>
  <si>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</si>
  <si>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</si>
  <si>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</si>
  <si>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</si>
  <si>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</si>
  <si>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</si>
  <si>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</si>
  <si>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</si>
  <si>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</si>
  <si>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</si>
  <si>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</si>
  <si>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</si>
  <si>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</si>
  <si>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</si>
  <si>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</si>
  <si>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</si>
  <si>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</si>
  <si>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</si>
  <si>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</si>
  <si>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</si>
  <si>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</si>
  <si>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</si>
  <si>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</si>
  <si>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</si>
  <si>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</si>
  <si>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</si>
  <si>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</si>
  <si>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</si>
  <si>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</si>
  <si>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</si>
  <si>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</si>
  <si>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</si>
  <si>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</si>
  <si>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</si>
  <si>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</si>
  <si>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</si>
  <si>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</si>
  <si>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</si>
  <si>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</si>
  <si>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</si>
  <si>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</si>
  <si>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</si>
  <si>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</si>
  <si>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</si>
  <si>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</si>
  <si>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</si>
  <si>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</si>
  <si>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</si>
  <si>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</si>
  <si>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</si>
  <si>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</si>
  <si>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</si>
  <si>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</si>
  <si>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</si>
  <si>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</si>
  <si>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</si>
  <si>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</si>
  <si>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</si>
  <si>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</si>
  <si>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</si>
  <si>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</si>
  <si>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</si>
  <si>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</si>
  <si>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</si>
  <si>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</si>
  <si>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</si>
  <si>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</si>
  <si>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</si>
  <si>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</si>
  <si>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</si>
  <si>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</si>
  <si>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</si>
  <si>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</si>
  <si>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</si>
  <si>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</si>
  <si>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</si>
  <si>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</si>
  <si>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</si>
  <si>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</si>
  <si>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</si>
  <si>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</si>
  <si>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</si>
  <si>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</si>
  <si>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</si>
  <si>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</si>
  <si>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</si>
  <si>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</si>
  <si>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</si>
  <si>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</si>
  <si>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</si>
  <si>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</si>
  <si>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</si>
  <si>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</si>
  <si>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</si>
  <si>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</si>
  <si>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</si>
  <si>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</si>
  <si>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</si>
  <si>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</si>
  <si>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</si>
  <si>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</si>
  <si>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</si>
  <si>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</si>
  <si>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</si>
  <si>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</si>
  <si>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</si>
  <si>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</si>
  <si>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</si>
  <si>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</si>
  <si>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</si>
  <si>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</si>
  <si>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</si>
  <si>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</si>
  <si>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</si>
  <si>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</si>
  <si>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</si>
  <si>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</si>
  <si>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</si>
  <si>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</si>
  <si>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</si>
  <si>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</si>
  <si>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</si>
  <si>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</si>
  <si>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</si>
  <si>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</si>
  <si>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</si>
  <si>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</si>
  <si>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</si>
  <si>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</si>
  <si>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</si>
  <si>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</si>
  <si>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</si>
  <si>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</si>
  <si>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</si>
  <si>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</si>
  <si>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</si>
  <si>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</si>
  <si>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</si>
  <si>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</si>
  <si>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</si>
  <si>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</si>
  <si>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</si>
  <si>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</si>
  <si>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</si>
  <si>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</si>
  <si>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</si>
  <si>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</si>
  <si>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</si>
  <si>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</si>
  <si>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</si>
  <si>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</si>
  <si>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</si>
  <si>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</si>
  <si>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</si>
  <si>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</si>
  <si>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</si>
  <si>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</si>
  <si>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</si>
  <si>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</si>
  <si>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</si>
  <si>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</si>
  <si>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</si>
  <si>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</si>
  <si>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</si>
  <si>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</si>
  <si>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</si>
  <si>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</si>
  <si>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</si>
  <si>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</si>
  <si>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</si>
  <si>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</si>
  <si>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</si>
  <si>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</si>
  <si>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</si>
  <si>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</si>
  <si>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</si>
  <si>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</si>
  <si>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</si>
  <si>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</si>
  <si>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</si>
  <si>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</si>
  <si>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</si>
  <si>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</si>
  <si>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</si>
  <si>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</si>
  <si>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</si>
  <si>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</si>
  <si>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</si>
  <si>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</si>
  <si>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</si>
  <si>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</si>
  <si>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</si>
  <si>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</si>
  <si>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</si>
  <si>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</si>
  <si>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</si>
  <si>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</si>
  <si>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</si>
  <si>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</si>
  <si>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</si>
  <si>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</si>
  <si>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</si>
  <si>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</si>
  <si>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</si>
  <si>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</si>
  <si>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</si>
  <si>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</si>
  <si>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</si>
  <si>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</si>
  <si>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</si>
  <si>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</si>
  <si>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</si>
  <si>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</si>
  <si>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</si>
  <si>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</si>
  <si>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</si>
  <si>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</si>
  <si>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</si>
  <si>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</si>
  <si>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</si>
  <si>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</si>
  <si>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</si>
  <si>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</si>
  <si>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</si>
  <si>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</si>
  <si>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</si>
  <si>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</si>
  <si>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</si>
  <si>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</si>
  <si>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</si>
  <si>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</si>
  <si>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</si>
  <si>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</si>
  <si>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</si>
  <si>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</si>
  <si>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</si>
  <si>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</si>
  <si>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</si>
  <si>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</si>
  <si>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</si>
  <si>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</si>
  <si>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</si>
  <si>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</si>
  <si>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</si>
  <si>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</si>
  <si>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</si>
  <si>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</si>
  <si>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</si>
  <si>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</si>
  <si>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</si>
  <si>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</si>
  <si>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</si>
  <si>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</si>
  <si>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</si>
  <si>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</si>
  <si>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</si>
  <si>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</si>
  <si>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</si>
  <si>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</si>
  <si>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</si>
  <si>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</si>
  <si>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</si>
  <si>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</si>
  <si>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</si>
  <si>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</si>
  <si>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</si>
  <si>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</si>
  <si>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</si>
  <si>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</si>
  <si>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</si>
  <si>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</si>
  <si>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</si>
  <si>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</si>
  <si>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</si>
  <si>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</si>
  <si>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</si>
  <si>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</si>
  <si>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</si>
  <si>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</si>
  <si>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</si>
  <si>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</si>
  <si>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</si>
  <si>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</si>
  <si>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</si>
  <si>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</si>
  <si>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</si>
  <si>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</si>
  <si>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</si>
  <si>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</si>
  <si>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</si>
  <si>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</si>
  <si>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</si>
  <si>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</si>
  <si>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</si>
  <si>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</si>
  <si>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</si>
  <si>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</si>
  <si>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</si>
  <si>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</si>
  <si>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</si>
  <si>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</si>
  <si>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</si>
  <si>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</si>
  <si>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</si>
  <si>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</si>
  <si>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</si>
  <si>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</si>
  <si>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</si>
  <si>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</si>
  <si>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</si>
  <si>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</si>
  <si>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</si>
  <si>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</si>
  <si>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</si>
  <si>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</si>
  <si>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</si>
  <si>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</si>
  <si>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</si>
  <si>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</si>
  <si>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</si>
  <si>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</si>
  <si>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</si>
  <si>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</si>
  <si>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</si>
  <si>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</si>
  <si>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</si>
  <si>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</si>
  <si>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</si>
  <si>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</si>
  <si>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</si>
  <si>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</si>
  <si>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</si>
  <si>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</si>
  <si>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</si>
  <si>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</si>
  <si>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</si>
  <si>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</si>
  <si>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</si>
  <si>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</si>
  <si>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</si>
  <si>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</si>
  <si>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</si>
  <si>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</si>
  <si>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</si>
  <si>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</si>
  <si>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</si>
  <si>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</si>
  <si>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</si>
  <si>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</si>
  <si>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</si>
  <si>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</si>
  <si>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</si>
  <si>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</si>
  <si>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</si>
  <si>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</si>
  <si>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</si>
  <si>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</si>
  <si>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</si>
  <si>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</si>
  <si>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</si>
  <si>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</si>
  <si>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</si>
  <si>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</si>
  <si>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</si>
  <si>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</si>
  <si>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</si>
  <si>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</si>
  <si>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</si>
  <si>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</si>
  <si>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</si>
  <si>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</si>
  <si>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</si>
  <si>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</si>
  <si>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</si>
  <si>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</si>
  <si>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</si>
  <si>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</si>
  <si>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</si>
  <si>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</si>
  <si>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</si>
  <si>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</si>
  <si>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</si>
  <si>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</si>
  <si>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</si>
  <si>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</si>
  <si>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</si>
  <si>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</si>
  <si>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</si>
  <si>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</si>
  <si>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</si>
  <si>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</si>
  <si>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</si>
  <si>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</si>
  <si>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</si>
  <si>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</si>
  <si>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</si>
  <si>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</si>
  <si>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</si>
  <si>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</si>
  <si>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</si>
  <si>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</si>
  <si>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</si>
  <si>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</si>
  <si>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</si>
  <si>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</si>
  <si>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</si>
  <si>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</si>
  <si>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</si>
  <si>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</si>
  <si>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</si>
  <si>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</si>
  <si>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</si>
  <si>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</si>
  <si>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</si>
  <si>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</si>
  <si>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</si>
  <si>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</si>
  <si>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</si>
  <si>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</si>
  <si>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</si>
  <si>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</si>
  <si>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</si>
  <si>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</si>
  <si>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</si>
  <si>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</si>
  <si>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</si>
  <si>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</si>
  <si>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</si>
  <si>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</si>
  <si>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</si>
  <si>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</si>
  <si>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</si>
  <si>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</si>
  <si>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</si>
  <si>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</si>
  <si>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</si>
  <si>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</si>
  <si>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</si>
  <si>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</si>
  <si>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</si>
  <si>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</si>
  <si>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</si>
  <si>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</si>
  <si>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</si>
  <si>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</si>
  <si>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</si>
  <si>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</si>
  <si>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</si>
  <si>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</si>
  <si>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</si>
  <si>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</si>
  <si>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</si>
  <si>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</si>
  <si>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</si>
  <si>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</si>
  <si>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</si>
  <si>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</si>
  <si>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</si>
  <si>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</si>
  <si>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</si>
  <si>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</si>
  <si>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</si>
  <si>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</si>
  <si>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</si>
  <si>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</si>
  <si>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</si>
  <si>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</si>
  <si>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</si>
  <si>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</si>
  <si>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</si>
  <si>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</si>
  <si>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</si>
  <si>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</si>
  <si>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</si>
  <si>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</si>
  <si>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</si>
  <si>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</si>
  <si>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</si>
  <si>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</si>
  <si>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</si>
  <si>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</si>
  <si>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</si>
  <si>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</si>
  <si>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</si>
  <si>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</si>
  <si>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</si>
  <si>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</si>
  <si>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</si>
  <si>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</si>
  <si>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</si>
  <si>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</si>
  <si>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</si>
  <si>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</si>
  <si>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</si>
  <si>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</si>
  <si>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</si>
  <si>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</si>
  <si>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</si>
  <si>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</si>
  <si>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</si>
  <si>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</si>
  <si>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</si>
  <si>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</si>
  <si>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</si>
  <si>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</si>
  <si>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</si>
  <si>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</si>
  <si>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</si>
  <si>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</si>
  <si>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</si>
  <si>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</si>
  <si>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</si>
  <si>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</si>
  <si>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</si>
  <si>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</si>
  <si>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</si>
  <si>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</si>
  <si>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</si>
  <si>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</si>
  <si>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</si>
  <si>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</si>
  <si>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</si>
  <si>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</si>
  <si>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</si>
  <si>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</si>
  <si>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</si>
  <si>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</si>
  <si>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</si>
  <si>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</si>
  <si>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</si>
  <si>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</si>
  <si>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</si>
  <si>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</si>
  <si>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</si>
  <si>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</si>
  <si>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</si>
  <si>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</si>
  <si>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</si>
  <si>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</si>
  <si>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</si>
  <si>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</si>
  <si>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</si>
  <si>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</si>
  <si>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</si>
  <si>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</si>
  <si>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</si>
  <si>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</si>
  <si>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</si>
  <si>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</si>
  <si>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</si>
  <si>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</si>
  <si>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</si>
  <si>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</si>
  <si>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</si>
  <si>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</si>
  <si>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</si>
  <si>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</si>
  <si>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</si>
  <si>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</si>
  <si>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</si>
  <si>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</si>
  <si>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</si>
  <si>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</si>
  <si>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</si>
  <si>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</si>
  <si>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</si>
  <si>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</si>
  <si>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</si>
  <si>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</si>
  <si>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</si>
  <si>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</si>
  <si>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</si>
  <si>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</si>
  <si>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</si>
  <si>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</si>
  <si>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</si>
  <si>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</si>
  <si>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</si>
  <si>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</si>
  <si>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</si>
  <si>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</si>
  <si>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</si>
  <si>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</si>
  <si>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</si>
  <si>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</si>
  <si>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</si>
  <si>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</si>
  <si>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</si>
  <si>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</si>
  <si>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</si>
  <si>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</si>
  <si>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</si>
  <si>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</si>
  <si>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</si>
  <si>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</si>
  <si>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</si>
  <si>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</si>
  <si>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</si>
  <si>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</si>
  <si>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</si>
  <si>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</si>
  <si>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</si>
  <si>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</si>
  <si>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</si>
  <si>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</si>
  <si>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</si>
  <si>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</si>
  <si>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</si>
  <si>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</si>
  <si>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</si>
  <si>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</si>
  <si>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</si>
  <si>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</si>
  <si>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</si>
  <si>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</si>
  <si>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</si>
  <si>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</si>
  <si>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</si>
  <si>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</si>
  <si>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</si>
  <si>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</si>
  <si>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</si>
  <si>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</si>
  <si>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</si>
  <si>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</si>
  <si>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</si>
  <si>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</si>
  <si>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</si>
  <si>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</si>
  <si>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</si>
  <si>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</si>
  <si>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</si>
  <si>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</si>
  <si>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</si>
  <si>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</si>
  <si>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</si>
  <si>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</si>
  <si>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</si>
  <si>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</si>
  <si>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</si>
  <si>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</si>
  <si>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</si>
  <si>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</si>
  <si>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</si>
  <si>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</si>
  <si>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</si>
  <si>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</si>
  <si>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</si>
  <si>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</si>
  <si>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</si>
  <si>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</si>
  <si>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</si>
  <si>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</si>
  <si>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</si>
  <si>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</si>
  <si>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</si>
  <si>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</si>
  <si>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</si>
  <si>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</si>
  <si>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</si>
  <si>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</si>
  <si>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</si>
  <si>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</si>
  <si>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</si>
  <si>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</si>
  <si>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</si>
  <si>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</si>
  <si>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</si>
  <si>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</si>
  <si>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</si>
  <si>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</si>
  <si>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</si>
  <si>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</si>
  <si>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</si>
  <si>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</si>
  <si>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</si>
  <si>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</si>
  <si>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</si>
  <si>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</si>
  <si>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</si>
  <si>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</si>
  <si>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</si>
  <si>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</si>
  <si>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</si>
  <si>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</si>
  <si>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</si>
  <si>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</si>
  <si>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</si>
  <si>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</si>
  <si>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</si>
  <si>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</si>
  <si>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</si>
  <si>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</si>
  <si>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</si>
  <si>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</si>
  <si>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</si>
  <si>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</si>
  <si>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</si>
  <si>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</si>
  <si>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</si>
  <si>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</si>
  <si>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</si>
  <si>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</si>
  <si>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</si>
  <si>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</si>
  <si>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</si>
  <si>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</si>
  <si>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</si>
  <si>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</si>
  <si>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</si>
  <si>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</si>
  <si>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</si>
  <si>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</si>
  <si>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</si>
  <si>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</si>
  <si>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</si>
  <si>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</si>
  <si>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</si>
  <si>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</si>
  <si>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</si>
  <si>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</si>
  <si>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</si>
  <si>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</si>
  <si>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</si>
  <si>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</si>
  <si>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</si>
  <si>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</si>
  <si>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</si>
  <si>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</si>
  <si>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</si>
  <si>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</si>
  <si>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</si>
  <si>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</si>
  <si>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</si>
  <si>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</si>
  <si>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</si>
  <si>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</si>
  <si>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</si>
  <si>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</si>
  <si>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</si>
  <si>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</si>
  <si>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</si>
  <si>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</si>
  <si>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</si>
  <si>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</si>
  <si>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</si>
  <si>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</si>
  <si>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</si>
  <si>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</si>
  <si>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</si>
  <si>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</si>
  <si>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</si>
  <si>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</si>
  <si>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</si>
  <si>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</si>
  <si>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</si>
  <si>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</si>
  <si>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</si>
  <si>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</si>
  <si>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</si>
  <si>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</si>
  <si>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</si>
  <si>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</si>
  <si>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</si>
  <si>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</si>
  <si>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</si>
  <si>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</si>
  <si>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</si>
  <si>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</si>
  <si>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</si>
  <si>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</si>
  <si>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</si>
  <si>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</si>
  <si>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</si>
  <si>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</si>
  <si>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</si>
  <si>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</si>
  <si>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</si>
  <si>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</si>
  <si>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</si>
  <si>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</si>
  <si>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</si>
  <si>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</si>
  <si>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</si>
  <si>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</si>
  <si>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</si>
  <si>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</si>
  <si>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</si>
  <si>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</si>
  <si>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</si>
  <si>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</si>
  <si>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</si>
  <si>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</si>
  <si>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</si>
  <si>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</si>
  <si>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</si>
  <si>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</si>
  <si>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</si>
  <si>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</si>
  <si>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</si>
  <si>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</si>
  <si>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</si>
  <si>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</si>
  <si>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</si>
  <si>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</si>
  <si>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</si>
  <si>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</si>
  <si>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</si>
  <si>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</si>
  <si>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</si>
  <si>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</si>
  <si>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</si>
  <si>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</si>
  <si>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</si>
  <si>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</si>
  <si>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</si>
  <si>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</si>
  <si>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</si>
  <si>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</si>
  <si>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</si>
  <si>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</si>
  <si>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</si>
  <si>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</si>
  <si>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</si>
  <si>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</si>
  <si>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</si>
  <si>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</si>
  <si>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</si>
  <si>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</si>
  <si>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</si>
  <si>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</si>
  <si>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</si>
  <si>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</si>
  <si>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</si>
  <si>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</si>
  <si>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</si>
  <si>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</si>
  <si>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</si>
  <si>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</si>
  <si>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</si>
  <si>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</si>
  <si>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</si>
  <si>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</si>
  <si>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</si>
  <si>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</si>
  <si>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</si>
  <si>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</si>
  <si>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</si>
  <si>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</si>
  <si>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</si>
  <si>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</si>
  <si>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</si>
  <si>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</si>
  <si>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</si>
  <si>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</si>
  <si>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</si>
  <si>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</si>
  <si>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</si>
  <si>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</si>
  <si>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</si>
  <si>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</si>
  <si>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</si>
  <si>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</si>
  <si>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</si>
  <si>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</si>
  <si>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</si>
  <si>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</si>
  <si>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</si>
  <si>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</si>
  <si>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</si>
  <si>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</si>
  <si>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</si>
  <si>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</si>
  <si>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</si>
  <si>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</si>
  <si>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</si>
  <si>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</si>
  <si>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</si>
  <si>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</si>
  <si>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</si>
  <si>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</si>
  <si>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</si>
  <si>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</si>
  <si>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</si>
  <si>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</si>
  <si>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</si>
  <si>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</si>
  <si>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</si>
  <si>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</si>
  <si>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</si>
  <si>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</si>
  <si>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</si>
  <si>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</si>
  <si>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</si>
  <si>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</si>
  <si>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</si>
  <si>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</si>
  <si>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</si>
  <si>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</si>
  <si>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</si>
  <si>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</si>
  <si>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</si>
  <si>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</si>
  <si>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</si>
  <si>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</si>
  <si>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</si>
  <si>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</si>
  <si>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</si>
  <si>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</si>
  <si>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</si>
  <si>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</si>
  <si>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</si>
  <si>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</si>
  <si>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</si>
  <si>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</si>
  <si>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</si>
  <si>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</si>
  <si>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</si>
  <si>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</si>
  <si>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</si>
  <si>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</si>
  <si>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</si>
  <si>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</si>
  <si>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</si>
  <si>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</si>
  <si>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</si>
  <si>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</si>
  <si>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</si>
  <si>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</si>
  <si>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</si>
  <si>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</si>
  <si>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</si>
  <si>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</si>
  <si>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</si>
  <si>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</si>
  <si>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</si>
  <si>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</si>
  <si>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</si>
  <si>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</si>
  <si>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</si>
  <si>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</si>
  <si>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</si>
  <si>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</si>
  <si>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</si>
  <si>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</si>
  <si>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</si>
  <si>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</si>
  <si>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</si>
  <si>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</si>
  <si>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</si>
  <si>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</si>
  <si>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</si>
  <si>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</si>
  <si>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</si>
  <si>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</si>
  <si>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</si>
  <si>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</si>
  <si>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</si>
  <si>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</si>
  <si>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</si>
  <si>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</si>
  <si>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</si>
  <si>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</si>
  <si>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</si>
  <si>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</si>
  <si>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</si>
  <si>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</si>
  <si>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</si>
  <si>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</si>
  <si>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</si>
  <si>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</si>
  <si>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</si>
  <si>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</si>
  <si>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</si>
  <si>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</si>
  <si>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</si>
  <si>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</si>
  <si>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</si>
  <si>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</si>
  <si>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</si>
  <si>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</si>
  <si>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</si>
  <si>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</si>
  <si>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</si>
  <si>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</si>
  <si>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</si>
  <si>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</si>
  <si>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</si>
  <si>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</si>
  <si>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</si>
  <si>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</si>
  <si>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</si>
  <si>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</si>
  <si>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</si>
  <si>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</si>
  <si>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</si>
  <si>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</si>
  <si>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</si>
  <si>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</si>
  <si>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</si>
  <si>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</si>
  <si>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</si>
  <si>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</si>
  <si>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</si>
  <si>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</si>
  <si>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</si>
  <si>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</si>
  <si>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</si>
  <si>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</si>
  <si>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</si>
  <si>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</si>
  <si>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</si>
  <si>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</si>
  <si>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</si>
  <si>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</si>
  <si>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</si>
  <si>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</si>
  <si>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</si>
  <si>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</si>
  <si>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</si>
  <si>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</si>
  <si>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</si>
  <si>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</si>
  <si>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</si>
  <si>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</si>
  <si>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</si>
  <si>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</si>
  <si>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</si>
  <si>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</si>
  <si>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</si>
  <si>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</si>
  <si>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</si>
  <si>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</si>
  <si>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</si>
  <si>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</si>
  <si>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</si>
  <si>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</si>
  <si>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</si>
  <si>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</si>
  <si>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</si>
  <si>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</si>
  <si>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</si>
  <si>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</si>
  <si>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</si>
  <si>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</si>
  <si>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</si>
  <si>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</si>
  <si>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</si>
  <si>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</si>
  <si>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</si>
  <si>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</si>
  <si>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</si>
  <si>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</si>
  <si>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</si>
  <si>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</si>
  <si>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</si>
  <si>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</si>
  <si>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</si>
  <si>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</si>
  <si>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</si>
  <si>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</si>
  <si>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</si>
  <si>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</si>
  <si>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</si>
  <si>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</si>
  <si>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</si>
  <si>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</si>
  <si>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</si>
  <si>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</si>
  <si>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</si>
  <si>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</si>
  <si>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</si>
  <si>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</si>
  <si>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</si>
  <si>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</si>
  <si>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</si>
  <si>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</si>
  <si>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</si>
  <si>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</si>
  <si>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</si>
  <si>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</si>
  <si>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</si>
  <si>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</si>
  <si>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</si>
  <si>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</si>
  <si>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</si>
  <si>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</si>
  <si>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</si>
  <si>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</si>
  <si>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</si>
  <si>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</si>
  <si>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</si>
  <si>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</si>
  <si>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</si>
  <si>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</si>
  <si>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</si>
  <si>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</si>
  <si>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</si>
  <si>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</si>
  <si>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</si>
  <si>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</si>
  <si>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</si>
  <si>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</si>
  <si>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</si>
  <si>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</si>
  <si>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</si>
  <si>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</si>
  <si>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</si>
  <si>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</si>
  <si>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</si>
  <si>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</si>
  <si>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</si>
  <si>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</si>
  <si>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</si>
  <si>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</si>
  <si>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</si>
  <si>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</si>
  <si>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</si>
  <si>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</si>
  <si>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</si>
  <si>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</si>
  <si>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</si>
  <si>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</si>
  <si>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</si>
  <si>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</si>
  <si>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</si>
  <si>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</si>
  <si>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</si>
  <si>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</si>
  <si>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</si>
  <si>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</si>
  <si>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</si>
  <si>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</si>
  <si>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</si>
  <si>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</si>
  <si>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</si>
  <si>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</si>
  <si>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</si>
  <si>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</si>
  <si>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</si>
  <si>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</si>
  <si>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</si>
  <si>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</si>
  <si>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</si>
  <si>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</si>
  <si>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</si>
  <si>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</si>
  <si>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</si>
  <si>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</si>
  <si>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</si>
  <si>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</si>
  <si>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</si>
  <si>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</si>
  <si>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</si>
  <si>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</si>
  <si>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</si>
  <si>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</si>
  <si>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</si>
  <si>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</si>
  <si>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</si>
  <si>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</si>
  <si>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</si>
  <si>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</si>
  <si>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</si>
  <si>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</si>
  <si>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</si>
  <si>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</si>
  <si>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</si>
  <si>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</si>
  <si>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</si>
  <si>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</si>
  <si>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</si>
  <si>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</si>
  <si>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</si>
  <si>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</si>
  <si>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</si>
  <si>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</si>
  <si>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</si>
  <si>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</si>
  <si>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</si>
  <si>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</si>
  <si>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</si>
  <si>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</si>
  <si>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</si>
  <si>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</si>
  <si>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</si>
  <si>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</si>
  <si>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</si>
  <si>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</si>
  <si>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</si>
  <si>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</si>
  <si>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</si>
  <si>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</si>
  <si>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</si>
  <si>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</si>
  <si>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</si>
  <si>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</si>
  <si>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</si>
  <si>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</si>
  <si>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</si>
  <si>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</si>
  <si>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</si>
  <si>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</si>
  <si>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</si>
  <si>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</si>
  <si>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</si>
  <si>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</si>
  <si>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</si>
  <si>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</si>
  <si>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</si>
  <si>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</si>
  <si>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</si>
  <si>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</si>
  <si>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</si>
  <si>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</si>
  <si>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</si>
  <si>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</si>
  <si>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</si>
  <si>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</si>
  <si>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</si>
  <si>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</si>
  <si>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</si>
  <si>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</si>
  <si>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</si>
  <si>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</si>
  <si>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</si>
  <si>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</si>
  <si>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</si>
  <si>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</si>
  <si>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</si>
  <si>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</si>
  <si>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</si>
  <si>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</si>
  <si>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</si>
  <si>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</si>
  <si>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</si>
  <si>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</si>
  <si>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</si>
  <si>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</si>
  <si>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</si>
  <si>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</si>
  <si>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</si>
  <si>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</si>
  <si>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</si>
  <si>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</si>
  <si>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</si>
  <si>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</si>
  <si>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</si>
  <si>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</si>
  <si>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</si>
  <si>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</si>
  <si>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</si>
  <si>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</si>
  <si>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</si>
  <si>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</si>
  <si>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</si>
  <si>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</si>
  <si>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</si>
  <si>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</si>
  <si>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</si>
  <si>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</si>
  <si>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</si>
  <si>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</si>
  <si>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</si>
  <si>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</si>
  <si>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</si>
  <si>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</si>
  <si>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</si>
  <si>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</si>
  <si>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</si>
  <si>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</si>
  <si>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</si>
  <si>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</si>
  <si>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</si>
  <si>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</si>
  <si>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</si>
  <si>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</si>
  <si>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</si>
  <si>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</si>
  <si>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</si>
  <si>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</si>
  <si>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</si>
  <si>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</si>
  <si>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</si>
  <si>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</si>
  <si>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</si>
  <si>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</si>
  <si>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</si>
  <si>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</si>
  <si>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</si>
  <si>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</si>
  <si>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</si>
  <si>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</si>
  <si>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</si>
  <si>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</si>
  <si>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</si>
  <si>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</si>
  <si>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</si>
  <si>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</si>
  <si>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</si>
  <si>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</si>
  <si>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</si>
  <si>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</si>
  <si>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</si>
  <si>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</si>
  <si>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</si>
  <si>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</si>
  <si>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</si>
  <si>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</si>
  <si>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</si>
  <si>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</si>
  <si>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</si>
  <si>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</si>
  <si>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</si>
  <si>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</si>
  <si>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</si>
  <si>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</si>
  <si>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</si>
  <si>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</si>
  <si>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</si>
  <si>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</si>
  <si>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</si>
  <si>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</si>
  <si>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</si>
  <si>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</si>
  <si>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</si>
  <si>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</si>
  <si>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</si>
  <si>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</si>
  <si>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</si>
  <si>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</si>
  <si>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</si>
  <si>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</si>
  <si>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</si>
  <si>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</si>
  <si>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</si>
  <si>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</si>
  <si>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</si>
  <si>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</si>
  <si>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</si>
  <si>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</si>
  <si>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</si>
  <si>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</si>
  <si>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</si>
  <si>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</si>
  <si>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</si>
  <si>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</si>
  <si>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</si>
  <si>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</si>
  <si>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</si>
  <si>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</si>
  <si>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</si>
  <si>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</si>
  <si>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</si>
  <si>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</si>
  <si>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</si>
  <si>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</si>
  <si>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</si>
  <si>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</si>
  <si>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</si>
  <si>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</si>
  <si>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</si>
  <si>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</si>
  <si>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</si>
  <si>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</si>
  <si>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</si>
  <si>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</si>
  <si>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</si>
  <si>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</si>
  <si>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</si>
  <si>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</si>
  <si>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</si>
  <si>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</si>
  <si>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</si>
  <si>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</si>
  <si>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</si>
  <si>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</si>
  <si>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</si>
  <si>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</si>
  <si>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</si>
  <si>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</si>
  <si>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</si>
  <si>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</si>
  <si>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</si>
  <si>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</si>
  <si>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</si>
  <si>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</si>
  <si>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</si>
  <si>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</si>
  <si>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</si>
  <si>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</si>
  <si>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</si>
  <si>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</si>
  <si>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</si>
  <si>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</si>
  <si>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</si>
  <si>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</si>
  <si>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</si>
  <si>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</si>
  <si>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</si>
  <si>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</si>
  <si>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</si>
  <si>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</si>
  <si>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</si>
  <si>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</si>
  <si>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</si>
  <si>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</si>
  <si>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</si>
  <si>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</si>
  <si>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</si>
  <si>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</si>
  <si>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</si>
  <si>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</si>
  <si>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</si>
  <si>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</si>
  <si>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</si>
  <si>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</si>
  <si>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</si>
  <si>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</si>
  <si>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</si>
  <si>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</si>
  <si>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</si>
  <si>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</si>
  <si>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</si>
  <si>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</si>
  <si>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</si>
  <si>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</si>
  <si>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</si>
  <si>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</si>
  <si>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</si>
  <si>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</si>
  <si>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</si>
  <si>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</si>
  <si>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</si>
  <si>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</si>
  <si>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</si>
  <si>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</si>
  <si>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</si>
  <si>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</si>
  <si>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</si>
  <si>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</si>
  <si>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</si>
  <si>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</si>
  <si>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</si>
  <si>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</si>
  <si>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</si>
  <si>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</si>
  <si>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</si>
  <si>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</si>
  <si>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</si>
  <si>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</si>
  <si>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</si>
  <si>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</si>
  <si>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</si>
  <si>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</si>
  <si>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</si>
  <si>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</si>
  <si>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</si>
  <si>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</si>
  <si>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</si>
  <si>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</si>
  <si>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</si>
  <si>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</si>
  <si>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</si>
  <si>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</si>
  <si>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</si>
  <si>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</si>
  <si>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</si>
  <si>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</si>
  <si>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</si>
  <si>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</si>
  <si>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</si>
  <si>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</si>
  <si>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</si>
  <si>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</si>
  <si>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</si>
  <si>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</si>
  <si>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</si>
  <si>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</si>
  <si>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</si>
  <si>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</si>
  <si>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</si>
  <si>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</si>
  <si>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</si>
  <si>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</si>
  <si>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</si>
  <si>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</si>
  <si>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</si>
  <si>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</si>
  <si>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</si>
  <si>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</si>
  <si>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</si>
  <si>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</si>
  <si>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</si>
  <si>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</si>
  <si>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</si>
  <si>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</si>
  <si>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</si>
  <si>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</si>
  <si>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</si>
  <si>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</si>
  <si>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</si>
  <si>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</si>
  <si>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</si>
  <si>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</si>
  <si>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</si>
  <si>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</si>
  <si>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</si>
  <si>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</si>
  <si>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</si>
  <si>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</si>
  <si>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</si>
  <si>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</si>
  <si>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</si>
  <si>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</si>
  <si>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</si>
  <si>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</si>
  <si>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</si>
  <si>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</si>
  <si>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</si>
  <si>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</si>
  <si>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</si>
  <si>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</si>
  <si>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</si>
  <si>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</si>
  <si>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</si>
  <si>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</si>
  <si>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</si>
  <si>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</si>
  <si>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</si>
  <si>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</si>
  <si>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</si>
  <si>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</si>
  <si>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</si>
  <si>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</si>
  <si>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</si>
  <si>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</si>
  <si>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</si>
  <si>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</si>
  <si>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</si>
  <si>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</si>
  <si>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</si>
  <si>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</si>
  <si>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</si>
  <si>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</si>
  <si>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</si>
  <si>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</si>
  <si>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</si>
  <si>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</si>
  <si>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</si>
  <si>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</si>
  <si>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</si>
  <si>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</si>
  <si>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</si>
  <si>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</si>
  <si>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</si>
  <si>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</si>
  <si>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</si>
  <si>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</si>
  <si>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</si>
  <si>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</si>
  <si>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</si>
  <si>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</si>
  <si>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</si>
  <si>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</si>
  <si>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</si>
  <si>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</si>
  <si>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</si>
  <si>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</si>
  <si>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</si>
  <si>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</si>
  <si>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</si>
  <si>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</si>
  <si>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</si>
  <si>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</si>
  <si>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</si>
  <si>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</si>
  <si>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</si>
  <si>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</si>
  <si>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</si>
  <si>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</si>
  <si>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</si>
  <si>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</si>
  <si>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</si>
  <si>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</si>
  <si>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</si>
  <si>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</si>
  <si>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</si>
  <si>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</si>
  <si>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</si>
  <si>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</si>
  <si>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</si>
  <si>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</si>
  <si>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</si>
  <si>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</si>
  <si>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</si>
  <si>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</si>
  <si>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</si>
  <si>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</si>
  <si>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</si>
  <si>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</si>
  <si>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</si>
  <si>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</si>
  <si>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</si>
  <si>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</si>
  <si>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</si>
  <si>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</si>
  <si>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</si>
  <si>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</si>
  <si>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</si>
  <si>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</si>
  <si>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</si>
  <si>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</si>
  <si>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</si>
  <si>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</si>
  <si>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</si>
  <si>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</si>
  <si>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</si>
  <si>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</si>
  <si>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</si>
  <si>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</si>
  <si>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</si>
  <si>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</si>
  <si>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</si>
  <si>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</si>
  <si>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</si>
  <si>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</si>
  <si>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</si>
  <si>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</si>
  <si>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</si>
  <si>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</si>
  <si>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</si>
  <si>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</si>
  <si>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</si>
  <si>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</si>
  <si>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</si>
  <si>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</si>
  <si>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</si>
  <si>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</si>
  <si>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</si>
  <si>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</si>
  <si>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</si>
  <si>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</si>
  <si>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</si>
  <si>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</si>
  <si>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</si>
  <si>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</si>
  <si>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</si>
  <si>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</si>
  <si>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</si>
  <si>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</si>
  <si>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</si>
  <si>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</si>
  <si>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</si>
  <si>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</si>
  <si>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</si>
  <si>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</si>
  <si>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</si>
  <si>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</si>
  <si>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</si>
  <si>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</si>
  <si>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</si>
  <si>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</si>
  <si>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</si>
  <si>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</si>
  <si>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</si>
  <si>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</si>
  <si>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</si>
  <si>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</si>
  <si>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</si>
  <si>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</si>
  <si>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</si>
  <si>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</si>
  <si>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</si>
  <si>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</si>
  <si>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</si>
  <si>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</si>
  <si>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</si>
  <si>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</si>
  <si>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</si>
  <si>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</si>
  <si>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</si>
  <si>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</si>
  <si>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</si>
  <si>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</si>
  <si>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</si>
  <si>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</si>
  <si>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</si>
  <si>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</si>
  <si>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</si>
  <si>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</si>
  <si>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</si>
  <si>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</si>
  <si>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</si>
  <si>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</si>
  <si>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</si>
  <si>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</si>
  <si>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</si>
  <si>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</si>
  <si>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</si>
  <si>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</si>
  <si>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</si>
  <si>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</si>
  <si>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</si>
  <si>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</si>
  <si>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</si>
  <si>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</si>
  <si>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</si>
  <si>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</si>
  <si>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</si>
  <si>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</si>
  <si>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</si>
  <si>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</si>
  <si>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</si>
  <si>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</si>
  <si>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</si>
  <si>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</si>
  <si>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</si>
  <si>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</si>
  <si>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</si>
  <si>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</si>
  <si>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</si>
  <si>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</si>
  <si>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</si>
  <si>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</si>
  <si>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</si>
  <si>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</si>
  <si>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</si>
  <si>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</si>
  <si>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</si>
  <si>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</si>
  <si>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</si>
  <si>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</si>
  <si>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</si>
  <si>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</si>
  <si>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</si>
  <si>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</si>
  <si>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</si>
  <si>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</si>
  <si>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</si>
  <si>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</si>
  <si>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</si>
  <si>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</si>
  <si>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</si>
  <si>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</si>
  <si>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</si>
  <si>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</si>
  <si>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</si>
  <si>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</si>
  <si>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</si>
  <si>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</si>
  <si>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</si>
  <si>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</si>
  <si>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</si>
  <si>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</si>
  <si>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</si>
  <si>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</si>
  <si>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</si>
  <si>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</si>
  <si>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</si>
  <si>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</si>
  <si>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</si>
  <si>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</si>
  <si>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</si>
  <si>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</si>
  <si>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</si>
  <si>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</si>
  <si>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</si>
  <si>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</si>
  <si>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</si>
  <si>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</si>
  <si>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</si>
  <si>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</si>
  <si>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</si>
  <si>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</si>
  <si>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</si>
  <si>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</si>
  <si>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</si>
  <si>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</si>
  <si>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</si>
  <si>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</si>
  <si>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</si>
  <si>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</si>
  <si>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</si>
  <si>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</si>
  <si>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</si>
  <si>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</si>
  <si>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</si>
  <si>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</si>
  <si>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</si>
  <si>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</si>
  <si>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</si>
  <si>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</si>
  <si>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</si>
  <si>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</si>
  <si>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</si>
  <si>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</si>
  <si>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</si>
  <si>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</si>
  <si>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</si>
  <si>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</si>
  <si>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</si>
  <si>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</si>
  <si>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</si>
  <si>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</si>
  <si>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</si>
  <si>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</si>
  <si>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</si>
  <si>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</si>
  <si>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</si>
  <si>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</si>
  <si>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</si>
  <si>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</si>
  <si>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</si>
  <si>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</si>
  <si>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</si>
  <si>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</si>
  <si>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</si>
  <si>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</si>
  <si>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</si>
  <si>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</si>
  <si>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</si>
  <si>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</si>
  <si>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</si>
  <si>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</si>
  <si>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</si>
  <si>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</si>
  <si>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</si>
  <si>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</si>
  <si>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</si>
  <si>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</si>
  <si>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</si>
  <si>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</si>
  <si>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</si>
  <si>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</si>
  <si>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</si>
  <si>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</si>
  <si>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</si>
  <si>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</si>
  <si>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</si>
  <si>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</si>
  <si>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</si>
  <si>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</si>
  <si>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</si>
  <si>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</si>
  <si>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</si>
  <si>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</si>
  <si>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</si>
  <si>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</si>
  <si>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</si>
  <si>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</si>
  <si>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</si>
  <si>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</si>
  <si>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</si>
  <si>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</si>
  <si>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</si>
  <si>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</si>
  <si>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</si>
  <si>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</si>
  <si>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</si>
  <si>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</si>
  <si>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</si>
  <si>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</si>
  <si>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</si>
  <si>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</si>
  <si>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</si>
  <si>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</si>
  <si>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</si>
  <si>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</si>
  <si>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</si>
  <si>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</si>
  <si>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</si>
  <si>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</si>
  <si>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</si>
  <si>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</si>
  <si>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</si>
  <si>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</si>
  <si>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</si>
  <si>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</si>
  <si>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</si>
  <si>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</si>
  <si>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</si>
  <si>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</si>
  <si>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</si>
  <si>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</si>
  <si>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</si>
  <si>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</si>
  <si>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</si>
  <si>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</si>
  <si>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</si>
  <si>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</si>
  <si>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</si>
  <si>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</si>
  <si>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</si>
  <si>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</si>
  <si>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</si>
  <si>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</si>
  <si>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</si>
  <si>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</si>
  <si>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</si>
  <si>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</si>
  <si>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</si>
  <si>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</si>
  <si>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</si>
  <si>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</si>
  <si>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</si>
  <si>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</si>
  <si>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</si>
  <si>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</si>
  <si>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</si>
  <si>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</si>
  <si>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</si>
  <si>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</si>
  <si>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</si>
  <si>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</si>
  <si>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</si>
  <si>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</si>
  <si>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</si>
  <si>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</si>
  <si>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</si>
  <si>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</si>
  <si>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</si>
  <si>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</si>
  <si>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</si>
  <si>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</si>
  <si>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</si>
  <si>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</si>
  <si>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</si>
  <si>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</si>
  <si>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</si>
  <si>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</si>
  <si>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</si>
  <si>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</si>
  <si>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</si>
  <si>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</si>
  <si>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</si>
  <si>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</si>
  <si>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</si>
  <si>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</si>
  <si>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</si>
  <si>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</si>
  <si>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</si>
  <si>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</si>
  <si>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</si>
  <si>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</si>
  <si>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</si>
  <si>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</si>
  <si>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</si>
  <si>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</si>
  <si>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</si>
  <si>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</si>
  <si>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</si>
  <si>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</si>
  <si>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</si>
  <si>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</si>
  <si>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</si>
  <si>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</si>
  <si>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</si>
  <si>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</si>
  <si>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</si>
  <si>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</si>
  <si>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</si>
  <si>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</si>
  <si>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</si>
  <si>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</si>
  <si>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</si>
  <si>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</si>
  <si>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</si>
  <si>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</si>
  <si>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</si>
  <si>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</si>
  <si>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</si>
  <si>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</si>
  <si>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</si>
  <si>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</si>
  <si>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</si>
  <si>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</si>
  <si>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</si>
  <si>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</si>
  <si>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</si>
  <si>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</si>
  <si>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</si>
  <si>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</si>
  <si>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</si>
  <si>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</si>
  <si>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</si>
  <si>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</si>
  <si>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</si>
  <si>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</si>
  <si>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</si>
  <si>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</si>
  <si>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</si>
  <si>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</si>
  <si>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</si>
  <si>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</si>
  <si>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</si>
  <si>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</si>
  <si>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</si>
  <si>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</si>
  <si>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</si>
  <si>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</si>
  <si>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</si>
  <si>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</si>
  <si>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</si>
  <si>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</si>
  <si>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</si>
  <si>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</si>
  <si>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</si>
  <si>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</si>
  <si>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</si>
  <si>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</si>
  <si>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</si>
  <si>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</si>
  <si>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</si>
  <si>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</si>
  <si>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</si>
  <si>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</si>
  <si>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</si>
  <si>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</si>
  <si>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</si>
  <si>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</si>
  <si>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</si>
  <si>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</si>
  <si>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</si>
  <si>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</si>
  <si>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</si>
  <si>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</si>
  <si>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</si>
  <si>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</si>
  <si>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</si>
  <si>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</si>
  <si>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</si>
  <si>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</si>
  <si>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</si>
  <si>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</si>
  <si>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</si>
  <si>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</si>
  <si>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</si>
  <si>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</si>
  <si>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</si>
  <si>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</si>
  <si>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</si>
  <si>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</si>
  <si>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</si>
  <si>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</si>
  <si>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</si>
  <si>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</si>
  <si>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</si>
  <si>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</si>
  <si>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</si>
  <si>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</si>
  <si>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</si>
  <si>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</si>
  <si>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</si>
  <si>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</si>
  <si>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</si>
  <si>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</si>
  <si>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</si>
  <si>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</si>
  <si>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</si>
  <si>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</si>
  <si>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</si>
  <si>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</si>
  <si>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</si>
  <si>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</si>
  <si>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</si>
  <si>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</si>
  <si>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</si>
  <si>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</si>
  <si>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</si>
  <si>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</si>
  <si>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</si>
  <si>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</si>
  <si>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</si>
  <si>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</si>
  <si>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</si>
  <si>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</si>
  <si>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</si>
  <si>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</si>
  <si>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</si>
  <si>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</si>
  <si>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</si>
  <si>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</si>
  <si>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</si>
  <si>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</si>
  <si>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</si>
  <si>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</si>
  <si>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</si>
  <si>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</si>
  <si>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</si>
  <si>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</si>
  <si>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</si>
  <si>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</si>
  <si>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</si>
  <si>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</si>
  <si>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</si>
  <si>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</si>
  <si>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</si>
  <si>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</si>
  <si>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</si>
  <si>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</si>
  <si>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</si>
  <si>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</si>
  <si>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</si>
  <si>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</si>
  <si>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</si>
  <si>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</si>
  <si>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</si>
  <si>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</si>
  <si>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</si>
  <si>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</si>
  <si>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</si>
  <si>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</si>
  <si>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</si>
  <si>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</si>
  <si>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</si>
  <si>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</si>
  <si>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</si>
  <si>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</si>
  <si>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</si>
  <si>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</si>
  <si>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</si>
  <si>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</si>
  <si>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</si>
  <si>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</si>
  <si>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</si>
  <si>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</si>
  <si>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</si>
  <si>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</si>
  <si>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</si>
  <si>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</si>
  <si>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</si>
  <si>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</si>
  <si>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</si>
  <si>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</si>
  <si>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</si>
  <si>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</si>
  <si>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</si>
  <si>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</si>
  <si>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</si>
  <si>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</si>
  <si>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</si>
  <si>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</si>
  <si>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</si>
  <si>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</si>
  <si>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</si>
  <si>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</si>
  <si>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</si>
  <si>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</si>
  <si>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</si>
  <si>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</si>
  <si>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</si>
  <si>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</si>
  <si>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</si>
  <si>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</si>
  <si>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</si>
  <si>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</si>
  <si>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</si>
  <si>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</si>
  <si>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</si>
  <si>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</si>
  <si>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</si>
  <si>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</si>
  <si>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</si>
  <si>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</si>
  <si>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</si>
  <si>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</si>
  <si>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</si>
  <si>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</si>
  <si>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</si>
  <si>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</si>
  <si>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</si>
  <si>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</si>
  <si>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</si>
  <si>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</si>
  <si>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</si>
  <si>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</si>
  <si>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</si>
  <si>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</si>
  <si>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</si>
  <si>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</si>
  <si>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</si>
  <si>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</si>
  <si>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</si>
  <si>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</si>
  <si>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</si>
  <si>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</si>
  <si>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</si>
  <si>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</si>
  <si>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</si>
  <si>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</si>
  <si>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</si>
  <si>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</si>
  <si>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</si>
  <si>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</si>
  <si>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</si>
  <si>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</si>
  <si>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</si>
  <si>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</si>
  <si>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</si>
  <si>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</si>
  <si>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</si>
  <si>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</si>
  <si>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</si>
  <si>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</si>
  <si>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</si>
  <si>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</si>
  <si>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</si>
  <si>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</si>
  <si>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</si>
  <si>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</si>
  <si>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</si>
  <si>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</si>
  <si>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</si>
  <si>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</si>
  <si>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</si>
  <si>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</si>
  <si>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</si>
  <si>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</si>
  <si>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</si>
  <si>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</si>
  <si>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</si>
  <si>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</si>
  <si>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</si>
  <si>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</si>
  <si>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</si>
  <si>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</si>
  <si>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</si>
  <si>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</si>
  <si>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</si>
  <si>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</si>
  <si>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</si>
  <si>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</si>
  <si>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</si>
  <si>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</si>
  <si>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</si>
  <si>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</si>
  <si>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</si>
  <si>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</si>
  <si>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</si>
  <si>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</si>
  <si>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</si>
  <si>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</si>
  <si>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</si>
  <si>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</si>
  <si>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</si>
  <si>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</si>
  <si>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</si>
  <si>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</si>
  <si>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</si>
  <si>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</si>
  <si>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</si>
  <si>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</si>
  <si>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</si>
  <si>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</si>
  <si>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</si>
  <si>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</si>
  <si>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</si>
  <si>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</si>
  <si>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</si>
  <si>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</si>
  <si>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</si>
  <si>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</si>
  <si>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</si>
  <si>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</si>
  <si>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</si>
  <si>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</si>
  <si>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</si>
  <si>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</si>
  <si>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</si>
  <si>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</si>
  <si>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</si>
  <si>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</si>
  <si>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</si>
  <si>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</si>
  <si>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</si>
  <si>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</si>
  <si>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</si>
  <si>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</si>
  <si>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</si>
  <si>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</si>
  <si>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</si>
  <si>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</si>
  <si>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</si>
  <si>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</si>
  <si>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</si>
  <si>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</si>
  <si>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</si>
  <si>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</si>
  <si>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</si>
  <si>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</si>
  <si>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</si>
  <si>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</si>
  <si>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</si>
  <si>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</si>
  <si>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</si>
  <si>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</si>
  <si>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</si>
  <si>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</si>
  <si>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</si>
  <si>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</si>
  <si>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</si>
  <si>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</si>
  <si>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</si>
  <si>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</si>
  <si>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</si>
  <si>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</si>
  <si>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</si>
  <si>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</si>
  <si>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</si>
  <si>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</si>
  <si>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</si>
  <si>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</si>
  <si>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</si>
  <si>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</si>
  <si>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</si>
  <si>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</si>
  <si>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</si>
  <si>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</si>
  <si>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</si>
  <si>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</si>
  <si>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</si>
  <si>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</si>
  <si>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</si>
  <si>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</si>
  <si>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</si>
  <si>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</si>
  <si>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</si>
  <si>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</si>
  <si>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</si>
  <si>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</si>
  <si>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</si>
  <si>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</si>
  <si>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</si>
  <si>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</si>
  <si>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</si>
  <si>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</si>
  <si>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</si>
  <si>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</si>
  <si>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</si>
  <si>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</si>
  <si>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</si>
  <si>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</si>
  <si>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</si>
  <si>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</si>
  <si>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</si>
  <si>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</si>
  <si>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</si>
  <si>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</si>
  <si>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</si>
  <si>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</si>
  <si>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</si>
  <si>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</si>
  <si>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</si>
  <si>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</si>
  <si>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</si>
  <si>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</si>
  <si>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</si>
  <si>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</si>
  <si>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</si>
  <si>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</si>
  <si>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</si>
  <si>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</si>
  <si>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</si>
  <si>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</si>
  <si>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</si>
  <si>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</si>
  <si>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</si>
  <si>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</si>
  <si>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</si>
  <si>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</si>
  <si>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</si>
  <si>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</si>
  <si>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</si>
  <si>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</si>
  <si>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</si>
  <si>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</si>
  <si>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</si>
  <si>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</si>
  <si>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</si>
  <si>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</si>
  <si>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</si>
  <si>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</si>
  <si>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</si>
  <si>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</si>
  <si>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</si>
  <si>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</si>
  <si>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</si>
  <si>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</si>
  <si>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</si>
  <si>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</si>
  <si>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</si>
  <si>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</si>
  <si>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</si>
  <si>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</si>
  <si>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</si>
  <si>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</si>
  <si>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</si>
  <si>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</si>
  <si>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</si>
  <si>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</si>
  <si>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</si>
  <si>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</si>
  <si>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</si>
  <si>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</si>
  <si>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</si>
  <si>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</si>
  <si>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</si>
  <si>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</si>
  <si>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</si>
  <si>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</si>
  <si>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</si>
  <si>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</si>
  <si>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</si>
  <si>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</si>
  <si>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</si>
  <si>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</si>
  <si>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</si>
  <si>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</si>
  <si>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</si>
  <si>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</si>
  <si>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</si>
  <si>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</si>
  <si>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</si>
  <si>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</si>
  <si>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</si>
  <si>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</si>
  <si>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</si>
  <si>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</si>
  <si>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</si>
  <si>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</si>
  <si>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</si>
  <si>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</si>
  <si>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</si>
  <si>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</si>
  <si>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</si>
  <si>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</si>
  <si>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</si>
  <si>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</si>
  <si>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</si>
  <si>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</si>
  <si>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</si>
  <si>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</si>
  <si>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</si>
  <si>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</si>
  <si>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</si>
  <si>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</si>
  <si>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</si>
  <si>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</si>
  <si>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</si>
  <si>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</si>
  <si>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</si>
  <si>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</si>
  <si>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</si>
  <si>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</si>
  <si>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</si>
  <si>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</si>
  <si>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</si>
  <si>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</si>
  <si>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</si>
  <si>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</si>
  <si>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</si>
  <si>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</si>
  <si>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</si>
  <si>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</si>
  <si>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</si>
  <si>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</si>
  <si>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</si>
  <si>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</si>
  <si>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</si>
  <si>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</si>
  <si>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</si>
  <si>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</si>
  <si>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</si>
  <si>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</si>
  <si>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</si>
  <si>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</si>
  <si>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</si>
  <si>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</si>
  <si>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</si>
  <si>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</si>
  <si>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</si>
  <si>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</si>
  <si>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</si>
  <si>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</si>
  <si>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</si>
  <si>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</si>
  <si>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</si>
  <si>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</si>
  <si>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</si>
  <si>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</si>
  <si>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</si>
  <si>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</si>
  <si>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</si>
  <si>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</si>
  <si>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</si>
  <si>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</si>
  <si>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</si>
  <si>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</si>
  <si>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</si>
  <si>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</si>
  <si>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</si>
  <si>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</si>
  <si>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</si>
  <si>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</si>
  <si>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</si>
  <si>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</si>
  <si>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</si>
  <si>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</si>
  <si>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</si>
  <si>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</si>
  <si>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</si>
  <si>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</si>
  <si>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</si>
  <si>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</si>
  <si>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</si>
  <si>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</si>
  <si>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</si>
  <si>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</si>
  <si>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</si>
  <si>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</si>
  <si>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</si>
  <si>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</si>
  <si>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</si>
  <si>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</si>
  <si>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</si>
  <si>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</si>
  <si>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</si>
  <si>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</si>
  <si>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</si>
  <si>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</si>
  <si>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</si>
  <si>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</si>
  <si>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</si>
  <si>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</si>
  <si>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</si>
  <si>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</si>
  <si>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</si>
  <si>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</si>
  <si>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</si>
  <si>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</si>
  <si>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</si>
  <si>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</si>
  <si>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</si>
  <si>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</si>
  <si>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</si>
  <si>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</si>
  <si>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</si>
  <si>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</si>
  <si>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</si>
  <si>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</si>
  <si>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</si>
  <si>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</si>
  <si>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</si>
  <si>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</si>
  <si>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</si>
  <si>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</si>
  <si>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</si>
  <si>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</si>
  <si>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</si>
  <si>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</si>
  <si>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</si>
  <si>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</si>
  <si>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</si>
  <si>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</si>
  <si>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</si>
  <si>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</si>
  <si>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</si>
  <si>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</si>
  <si>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</si>
  <si>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</si>
  <si>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</si>
  <si>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</si>
  <si>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</si>
  <si>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</si>
  <si>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</si>
  <si>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</si>
  <si>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</si>
  <si>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</si>
  <si>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</si>
  <si>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</si>
  <si>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</si>
  <si>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</si>
  <si>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</si>
  <si>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</si>
  <si>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</si>
  <si>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</si>
  <si>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</si>
  <si>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</si>
  <si>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</si>
  <si>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</si>
  <si>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</si>
  <si>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</si>
  <si>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</si>
  <si>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</si>
  <si>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</si>
  <si>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</si>
  <si>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</si>
  <si>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</si>
  <si>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</si>
  <si>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</si>
  <si>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</si>
  <si>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</si>
  <si>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</si>
  <si>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</si>
  <si>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</si>
  <si>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</si>
  <si>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</si>
  <si>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</si>
  <si>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</si>
  <si>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</si>
  <si>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</si>
  <si>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</si>
  <si>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</si>
  <si>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</si>
  <si>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</si>
  <si>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</si>
  <si>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</si>
  <si>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</si>
  <si>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</si>
  <si>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</si>
  <si>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</si>
  <si>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</si>
  <si>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</si>
  <si>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</si>
  <si>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</si>
  <si>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</si>
  <si>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</si>
  <si>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</si>
  <si>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</si>
  <si>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</si>
  <si>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</si>
  <si>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</si>
  <si>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</si>
  <si>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</si>
  <si>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</si>
  <si>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</si>
  <si>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</si>
  <si>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</si>
  <si>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</si>
  <si>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</si>
  <si>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</si>
  <si>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</si>
  <si>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</si>
  <si>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</si>
  <si>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</si>
  <si>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</si>
  <si>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</si>
  <si>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</si>
  <si>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</si>
  <si>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</si>
  <si>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</si>
  <si>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</si>
  <si>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</si>
  <si>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</si>
  <si>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</si>
  <si>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</si>
  <si>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</si>
  <si>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</si>
  <si>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</si>
  <si>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</si>
  <si>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</si>
  <si>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</si>
  <si>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</si>
  <si>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</si>
  <si>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</si>
  <si>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</si>
  <si>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</si>
  <si>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</si>
  <si>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</si>
  <si>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</si>
  <si>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</si>
  <si>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</si>
  <si>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</si>
  <si>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</si>
  <si>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</si>
  <si>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</si>
  <si>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</si>
  <si>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</si>
  <si>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</si>
  <si>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</si>
  <si>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</si>
  <si>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</si>
  <si>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</si>
  <si>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</si>
  <si>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</si>
  <si>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</si>
  <si>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</si>
  <si>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</si>
  <si>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</si>
  <si>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</si>
  <si>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</si>
  <si>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</si>
  <si>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</si>
  <si>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</si>
  <si>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</si>
  <si>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</si>
  <si>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</si>
  <si>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</si>
  <si>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</si>
  <si>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</si>
  <si>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</si>
  <si>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</si>
  <si>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</si>
  <si>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</si>
  <si>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</si>
  <si>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</si>
  <si>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</si>
  <si>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</si>
  <si>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</si>
  <si>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</si>
  <si>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</si>
  <si>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</si>
  <si>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</si>
  <si>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</si>
  <si>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</si>
  <si>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</si>
  <si>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</si>
  <si>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</si>
  <si>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</si>
  <si>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</si>
  <si>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</si>
  <si>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</si>
  <si>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</si>
  <si>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</si>
  <si>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</si>
  <si>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</si>
  <si>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</si>
  <si>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</si>
  <si>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</si>
  <si>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</si>
  <si>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</si>
  <si>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</si>
  <si>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</si>
  <si>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</si>
  <si>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</si>
  <si>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</si>
  <si>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</si>
  <si>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</si>
  <si>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</si>
  <si>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</si>
  <si>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</si>
  <si>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</si>
  <si>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</si>
  <si>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</si>
  <si>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</si>
  <si>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</si>
  <si>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</si>
  <si>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</si>
  <si>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</si>
  <si>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</si>
  <si>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</si>
  <si>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</si>
  <si>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</si>
  <si>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</si>
  <si>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</si>
  <si>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</si>
  <si>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</si>
  <si>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</si>
  <si>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</si>
  <si>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</si>
  <si>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</si>
  <si>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</si>
  <si>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</si>
  <si>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</si>
  <si>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</si>
  <si>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</si>
  <si>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</si>
  <si>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</si>
  <si>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</si>
  <si>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</si>
  <si>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</si>
  <si>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</si>
  <si>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</si>
  <si>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</si>
  <si>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</si>
  <si>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</si>
  <si>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</si>
  <si>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</si>
  <si>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</si>
  <si>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</si>
  <si>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</si>
  <si>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</si>
  <si>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</si>
  <si>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</si>
  <si>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</si>
  <si>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</si>
  <si>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</si>
  <si>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</si>
  <si>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</si>
  <si>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</si>
  <si>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</si>
  <si>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</si>
  <si>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</si>
  <si>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</si>
  <si>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</si>
  <si>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</si>
  <si>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</si>
  <si>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</si>
  <si>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</si>
  <si>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</si>
  <si>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</si>
  <si>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</si>
  <si>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</si>
  <si>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</si>
  <si>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</si>
  <si>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</si>
  <si>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</si>
  <si>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</si>
  <si>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</si>
  <si>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</si>
  <si>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</si>
  <si>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</si>
  <si>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</si>
  <si>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</si>
  <si>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</si>
  <si>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</si>
  <si>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</si>
  <si>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</si>
  <si>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</si>
  <si>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</si>
  <si>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</si>
  <si>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</si>
  <si>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</si>
  <si>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</si>
  <si>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</si>
  <si>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</si>
  <si>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</si>
  <si>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</si>
  <si>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</si>
  <si>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</si>
  <si>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</si>
  <si>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</si>
  <si>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</si>
  <si>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</si>
  <si>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</si>
  <si>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</si>
  <si>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</si>
  <si>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</si>
  <si>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</si>
  <si>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</si>
  <si>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</si>
  <si>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</si>
  <si>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</si>
  <si>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</si>
  <si>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</si>
  <si>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</si>
  <si>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</si>
  <si>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</si>
  <si>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</si>
  <si>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</si>
  <si>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</si>
  <si>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</si>
  <si>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</si>
  <si>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</si>
  <si>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</si>
  <si>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</si>
  <si>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</si>
  <si>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</si>
  <si>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</si>
  <si>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</si>
  <si>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</si>
  <si>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</si>
  <si>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</si>
  <si>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</si>
  <si>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</si>
  <si>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</si>
  <si>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</si>
  <si>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</si>
  <si>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</si>
  <si>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</si>
  <si>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</si>
  <si>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</si>
  <si>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</si>
  <si>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</si>
  <si>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</si>
  <si>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</si>
  <si>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</si>
  <si>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</si>
  <si>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</si>
  <si>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</si>
  <si>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</si>
  <si>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</si>
  <si>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</si>
  <si>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</si>
  <si>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</si>
  <si>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</si>
  <si>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</si>
  <si>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</si>
  <si>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</si>
  <si>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</si>
  <si>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</si>
  <si>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</si>
  <si>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</si>
  <si>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</si>
  <si>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</si>
  <si>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</si>
  <si>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</si>
  <si>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</si>
  <si>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</si>
  <si>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</si>
  <si>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</si>
  <si>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</si>
  <si>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</si>
  <si>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</si>
  <si>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</si>
  <si>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</si>
  <si>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</si>
  <si>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</si>
  <si>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</si>
  <si>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</si>
  <si>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</si>
  <si>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</si>
  <si>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</si>
  <si>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</si>
  <si>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</si>
  <si>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</si>
  <si>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</si>
  <si>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</si>
  <si>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</si>
  <si>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</si>
  <si>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</si>
  <si>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</si>
  <si>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</si>
  <si>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</si>
  <si>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</si>
  <si>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</si>
  <si>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</si>
  <si>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</si>
  <si>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</si>
  <si>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</si>
  <si>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</si>
  <si>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</si>
  <si>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</si>
  <si>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</si>
  <si>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</si>
  <si>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</si>
  <si>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</si>
  <si>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</si>
  <si>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</si>
  <si>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</si>
  <si>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</si>
  <si>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</si>
  <si>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</si>
  <si>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</si>
  <si>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</si>
  <si>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</si>
  <si>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</si>
  <si>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</si>
  <si>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</si>
  <si>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</si>
  <si>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</si>
  <si>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</si>
  <si>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</si>
  <si>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</si>
  <si>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</si>
  <si>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</si>
  <si>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</si>
  <si>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</si>
  <si>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</si>
  <si>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</si>
  <si>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</si>
  <si>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</si>
  <si>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</si>
  <si>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</si>
  <si>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</si>
  <si>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</si>
  <si>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</si>
  <si>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</si>
  <si>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</si>
  <si>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</si>
  <si>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</si>
  <si>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</si>
  <si>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</si>
  <si>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</si>
  <si>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</si>
  <si>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</si>
  <si>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</si>
  <si>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</si>
  <si>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</si>
  <si>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</si>
  <si>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</si>
  <si>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</si>
  <si>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</si>
  <si>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</si>
  <si>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</si>
  <si>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</si>
  <si>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</si>
  <si>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</si>
  <si>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</si>
  <si>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</si>
  <si>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</si>
  <si>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</si>
  <si>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</si>
  <si>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</si>
  <si>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</si>
  <si>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</si>
  <si>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</si>
  <si>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</si>
  <si>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</si>
  <si>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</si>
  <si>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</si>
  <si>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</si>
  <si>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</si>
  <si>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</si>
  <si>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</si>
  <si>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</si>
  <si>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</si>
  <si>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</si>
  <si>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</si>
  <si>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</si>
  <si>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</si>
  <si>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</si>
  <si>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</si>
  <si>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</si>
  <si>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</si>
  <si>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</si>
  <si>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</si>
  <si>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</si>
  <si>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</si>
  <si>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</si>
  <si>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</si>
  <si>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</si>
  <si>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</si>
  <si>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</si>
  <si>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</si>
  <si>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</si>
  <si>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</si>
  <si>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</si>
  <si>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</si>
  <si>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</si>
  <si>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</si>
  <si>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</si>
  <si>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</si>
  <si>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</si>
  <si>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</si>
  <si>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</si>
  <si>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</si>
  <si>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</si>
  <si>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</si>
  <si>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</si>
  <si>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</si>
  <si>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</si>
  <si>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</si>
  <si>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</si>
  <si>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</si>
  <si>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</si>
  <si>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</si>
  <si>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</si>
  <si>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</si>
  <si>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</si>
  <si>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</si>
  <si>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</si>
  <si>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</si>
  <si>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</si>
  <si>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</si>
  <si>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</si>
  <si>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</si>
  <si>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</si>
  <si>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</si>
  <si>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</si>
  <si>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</si>
  <si>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</si>
  <si>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</si>
  <si>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</si>
  <si>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</si>
  <si>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</si>
  <si>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</si>
  <si>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</si>
  <si>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</si>
  <si>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</si>
  <si>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</si>
  <si>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</si>
  <si>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</si>
  <si>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</si>
  <si>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</si>
  <si>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</si>
  <si>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</si>
  <si>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</si>
  <si>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</si>
  <si>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</si>
  <si>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</si>
  <si>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</si>
  <si>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</si>
  <si>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</si>
  <si>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</si>
  <si>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</si>
  <si>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</si>
  <si>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</si>
  <si>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</si>
  <si>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</si>
  <si>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</si>
  <si>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</si>
  <si>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</si>
  <si>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</si>
  <si>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</si>
  <si>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</si>
  <si>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</si>
  <si>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</si>
  <si>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</si>
  <si>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</si>
  <si>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</si>
  <si>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</si>
  <si>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</si>
  <si>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</si>
  <si>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</si>
  <si>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</si>
  <si>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</si>
  <si>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</si>
  <si>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</si>
  <si>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</si>
  <si>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</si>
  <si>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</si>
  <si>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</si>
  <si>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</si>
  <si>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</si>
  <si>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</si>
  <si>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</si>
  <si>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</si>
  <si>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</si>
  <si>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</si>
  <si>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</si>
  <si>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</si>
  <si>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</si>
  <si>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</si>
  <si>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</si>
  <si>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</si>
  <si>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</si>
  <si>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</si>
  <si>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</si>
  <si>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</si>
  <si>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</si>
  <si>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</si>
  <si>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</si>
  <si>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</si>
  <si>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</si>
  <si>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</si>
  <si>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</si>
  <si>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</si>
  <si>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</si>
  <si>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</si>
  <si>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</si>
  <si>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</si>
  <si>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</si>
  <si>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</si>
  <si>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</si>
  <si>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</si>
  <si>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</si>
  <si>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</si>
  <si>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</si>
  <si>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</si>
  <si>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</si>
  <si>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</si>
  <si>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</si>
  <si>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</si>
  <si>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</si>
  <si>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</si>
  <si>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</si>
  <si>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</si>
  <si>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</si>
  <si>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</si>
  <si>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</si>
  <si>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</si>
  <si>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</si>
  <si>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</si>
  <si>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</si>
  <si>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</si>
  <si>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</si>
  <si>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</si>
  <si>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</si>
  <si>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</si>
  <si>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</si>
  <si>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</si>
  <si>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</si>
  <si>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</si>
  <si>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</si>
  <si>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</si>
  <si>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</si>
  <si>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</si>
  <si>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</si>
  <si>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</si>
  <si>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</si>
  <si>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</si>
  <si>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</si>
  <si>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</si>
  <si>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</si>
  <si>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</si>
  <si>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</si>
  <si>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</si>
  <si>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</si>
  <si>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</si>
  <si>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</si>
  <si>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</si>
  <si>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</si>
  <si>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</si>
  <si>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</si>
  <si>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</si>
  <si>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</si>
  <si>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</si>
  <si>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</si>
  <si>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</si>
  <si>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</si>
  <si>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</si>
  <si>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</si>
  <si>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</si>
  <si>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</si>
  <si>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</si>
  <si>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</si>
  <si>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</si>
  <si>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</si>
  <si>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</si>
  <si>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</si>
  <si>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</si>
  <si>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</si>
  <si>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</si>
  <si>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</si>
  <si>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</si>
  <si>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</si>
  <si>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</si>
  <si>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</si>
  <si>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</si>
  <si>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</si>
  <si>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</si>
  <si>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</si>
  <si>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</si>
  <si>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</si>
  <si>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</si>
  <si>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</si>
  <si>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</si>
  <si>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</si>
  <si>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</si>
  <si>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</si>
  <si>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</si>
  <si>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</si>
  <si>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</si>
  <si>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</si>
  <si>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</si>
  <si>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</si>
  <si>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</si>
  <si>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</si>
  <si>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</si>
  <si>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</si>
  <si>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</si>
  <si>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</si>
  <si>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</si>
  <si>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</si>
  <si>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</si>
  <si>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</si>
  <si>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</si>
  <si>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</si>
  <si>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</si>
  <si>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</si>
  <si>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</si>
  <si>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</si>
  <si>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</si>
  <si>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</si>
  <si>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</si>
  <si>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</si>
  <si>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</si>
  <si>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</si>
  <si>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</si>
  <si>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</si>
  <si>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</si>
  <si>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</si>
  <si>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</si>
  <si>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</si>
  <si>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</si>
  <si>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</si>
  <si>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</si>
  <si>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</si>
  <si>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</si>
  <si>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</si>
  <si>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</si>
  <si>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</si>
  <si>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</si>
  <si>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</si>
  <si>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</si>
  <si>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</si>
  <si>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</si>
  <si>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</si>
  <si>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</si>
  <si>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</si>
  <si>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</si>
  <si>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</si>
  <si>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</si>
  <si>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</si>
  <si>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</si>
  <si>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</si>
  <si>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</si>
  <si>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</si>
  <si>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</si>
  <si>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</si>
  <si>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</si>
  <si>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</si>
  <si>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</si>
  <si>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</si>
  <si>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</si>
  <si>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</si>
  <si>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</si>
  <si>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</si>
  <si>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</si>
  <si>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</si>
  <si>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</si>
  <si>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</si>
  <si>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</si>
  <si>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</si>
  <si>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</si>
  <si>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</si>
  <si>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</si>
  <si>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</si>
  <si>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</si>
  <si>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</si>
  <si>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</si>
  <si>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</si>
  <si>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</si>
  <si>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</si>
  <si>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</si>
  <si>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</si>
  <si>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</si>
  <si>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</si>
  <si>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</si>
  <si>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</si>
  <si>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</si>
  <si>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</si>
  <si>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</si>
  <si>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</si>
  <si>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</si>
  <si>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</si>
  <si>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</si>
  <si>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</si>
  <si>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</si>
  <si>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</si>
  <si>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</si>
  <si>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</si>
  <si>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</si>
  <si>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</si>
  <si>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</si>
  <si>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</si>
  <si>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</si>
  <si>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</si>
  <si>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</si>
  <si>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</si>
  <si>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</si>
  <si>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</si>
  <si>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</si>
  <si>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</si>
  <si>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</si>
  <si>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</si>
  <si>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</si>
  <si>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</si>
  <si>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</si>
  <si>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</si>
  <si>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</si>
  <si>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</si>
  <si>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</si>
  <si>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</si>
  <si>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</si>
  <si>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</si>
  <si>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</si>
  <si>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</si>
  <si>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</si>
  <si>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</si>
  <si>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</si>
  <si>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</si>
  <si>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</si>
  <si>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</si>
  <si>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</si>
  <si>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</si>
  <si>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</si>
  <si>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</si>
  <si>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</si>
  <si>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</si>
  <si>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</si>
  <si>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</si>
  <si>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</si>
  <si>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</si>
  <si>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</si>
  <si>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</si>
  <si>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</si>
  <si>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</si>
  <si>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</si>
  <si>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</si>
  <si>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</si>
  <si>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</si>
  <si>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</si>
  <si>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</si>
  <si>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</si>
  <si>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</si>
  <si>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</si>
  <si>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</si>
  <si>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</si>
  <si>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</si>
  <si>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</si>
  <si>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</si>
  <si>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</si>
  <si>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</si>
  <si>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</si>
  <si>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</si>
  <si>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</si>
  <si>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</si>
  <si>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</si>
  <si>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</si>
  <si>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</si>
  <si>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</si>
  <si>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</si>
  <si>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</si>
  <si>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</si>
  <si>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</si>
  <si>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</si>
  <si>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</si>
  <si>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</si>
  <si>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</si>
  <si>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</si>
  <si>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</si>
  <si>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</si>
  <si>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</si>
  <si>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</si>
  <si>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</si>
  <si>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</si>
  <si>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</si>
  <si>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</si>
  <si>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</si>
  <si>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</si>
  <si>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</si>
  <si>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</si>
  <si>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</si>
  <si>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</si>
  <si>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</si>
  <si>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</si>
  <si>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</si>
  <si>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</si>
  <si>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</si>
  <si>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</si>
  <si>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</si>
  <si>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</si>
  <si>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</si>
  <si>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</si>
  <si>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</si>
  <si>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</si>
  <si>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</si>
  <si>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</si>
  <si>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</si>
  <si>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</si>
  <si>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</si>
  <si>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</si>
  <si>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</si>
  <si>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</si>
  <si>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</si>
  <si>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</si>
  <si>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</si>
  <si>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</si>
  <si>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</si>
  <si>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</si>
  <si>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</si>
  <si>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</si>
  <si>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</si>
  <si>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</si>
  <si>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</si>
  <si>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</si>
  <si>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</si>
  <si>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</si>
  <si>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</si>
  <si>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</si>
  <si>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</si>
  <si>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</si>
  <si>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</si>
  <si>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</si>
  <si>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</si>
  <si>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</si>
  <si>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</si>
  <si>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</si>
  <si>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</si>
  <si>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</si>
  <si>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</si>
  <si>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</si>
  <si>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</si>
  <si>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</si>
  <si>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</si>
  <si>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</si>
  <si>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</si>
  <si>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</si>
  <si>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</si>
  <si>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</si>
  <si>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</si>
  <si>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</si>
  <si>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</si>
  <si>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</si>
  <si>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</si>
  <si>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</si>
  <si>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</si>
  <si>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</si>
  <si>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</si>
  <si>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</si>
  <si>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</si>
  <si>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</si>
  <si>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</si>
  <si>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</si>
  <si>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</si>
  <si>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</si>
  <si>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</si>
  <si>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</si>
  <si>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</si>
  <si>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</si>
  <si>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</si>
  <si>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</si>
  <si>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</si>
  <si>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</si>
  <si>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</si>
  <si>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</si>
  <si>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</si>
  <si>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</si>
  <si>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</si>
  <si>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</si>
  <si>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</si>
  <si>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</si>
  <si>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</si>
  <si>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</si>
  <si>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</si>
  <si>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</si>
  <si>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</si>
  <si>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</si>
  <si>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</si>
  <si>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</si>
  <si>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</si>
  <si>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</si>
  <si>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</si>
  <si>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</si>
  <si>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</si>
  <si>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</si>
  <si>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</si>
  <si>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</si>
  <si>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</si>
  <si>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</si>
  <si>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</si>
  <si>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</si>
  <si>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</si>
  <si>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</si>
  <si>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</si>
  <si>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</si>
  <si>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</si>
  <si>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</si>
  <si>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</si>
  <si>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</si>
  <si>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</si>
  <si>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</si>
  <si>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</si>
  <si>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</si>
  <si>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</si>
  <si>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</si>
  <si>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</si>
  <si>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</si>
  <si>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</si>
  <si>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</si>
  <si>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</si>
  <si>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</si>
  <si>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</si>
  <si>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</si>
  <si>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</si>
  <si>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</si>
  <si>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</si>
  <si>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</si>
  <si>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</si>
  <si>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</si>
  <si>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</si>
  <si>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</si>
  <si>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</si>
  <si>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</si>
  <si>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</si>
  <si>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</si>
  <si>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</si>
  <si>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</si>
  <si>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</si>
  <si>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</si>
  <si>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</si>
  <si>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</si>
  <si>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</si>
  <si>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</si>
  <si>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</si>
  <si>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</si>
  <si>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</si>
  <si>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</si>
  <si>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</si>
  <si>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</si>
  <si>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</si>
  <si>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</si>
  <si>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</si>
  <si>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</si>
  <si>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</si>
  <si>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</si>
  <si>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</si>
  <si>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</si>
  <si>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</si>
  <si>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</si>
  <si>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</si>
  <si>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</si>
  <si>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</si>
  <si>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</si>
  <si>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</si>
  <si>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</si>
  <si>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</si>
  <si>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</si>
  <si>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</si>
  <si>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</si>
  <si>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</si>
  <si>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</si>
  <si>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</si>
  <si>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</si>
  <si>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</si>
  <si>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</si>
  <si>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</si>
  <si>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</si>
  <si>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</si>
  <si>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</si>
  <si>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</si>
  <si>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</si>
  <si>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</si>
  <si>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</si>
  <si>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</si>
  <si>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</si>
  <si>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</si>
  <si>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</si>
  <si>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</si>
  <si>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</si>
  <si>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</si>
  <si>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</si>
  <si>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</si>
  <si>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</si>
  <si>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</si>
  <si>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</si>
  <si>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</si>
  <si>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</si>
  <si>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</si>
  <si>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</si>
  <si>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</si>
  <si>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</si>
  <si>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</si>
  <si>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</si>
  <si>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</si>
  <si>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</si>
  <si>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</si>
  <si>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</si>
  <si>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</si>
  <si>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</si>
  <si>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</si>
  <si>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</si>
  <si>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</si>
  <si>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</si>
  <si>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</si>
  <si>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</si>
  <si>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</si>
  <si>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</si>
  <si>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</si>
  <si>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</si>
  <si>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</si>
  <si>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</si>
  <si>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</si>
  <si>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</si>
  <si>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</si>
  <si>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</si>
  <si>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</si>
  <si>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</si>
  <si>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</si>
  <si>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</si>
  <si>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</si>
  <si>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</si>
  <si>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</si>
  <si>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</si>
  <si>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</si>
  <si>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</si>
  <si>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</si>
  <si>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</si>
  <si>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</si>
  <si>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</si>
  <si>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</si>
  <si>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</si>
  <si>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</si>
  <si>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</si>
  <si>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</si>
  <si>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</si>
  <si>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</si>
  <si>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</si>
  <si>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</si>
  <si>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</si>
  <si>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</si>
  <si>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</si>
  <si>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</si>
  <si>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</si>
  <si>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</si>
  <si>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</si>
  <si>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</si>
  <si>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</si>
  <si>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</si>
  <si>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</si>
  <si>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</si>
  <si>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</si>
  <si>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</si>
  <si>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</si>
  <si>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</si>
  <si>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</si>
  <si>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</si>
  <si>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</si>
  <si>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</si>
  <si>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</si>
  <si>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</si>
  <si>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</si>
  <si>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</si>
  <si>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</si>
  <si>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</si>
  <si>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</si>
  <si>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</si>
  <si>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</si>
  <si>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</si>
  <si>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</si>
  <si>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</si>
  <si>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</si>
  <si>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</si>
  <si>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</si>
  <si>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</si>
  <si>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</si>
  <si>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</si>
  <si>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</si>
  <si>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</si>
  <si>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</si>
  <si>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</si>
  <si>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</si>
  <si>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</si>
  <si>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</si>
  <si>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</si>
  <si>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</si>
  <si>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</si>
  <si>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</si>
  <si>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</si>
  <si>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</si>
  <si>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</si>
  <si>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</si>
  <si>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</si>
  <si>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</si>
  <si>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</si>
  <si>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</si>
  <si>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</si>
  <si>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</si>
  <si>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</si>
  <si>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</si>
  <si>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</si>
  <si>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</si>
  <si>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</si>
  <si>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</si>
  <si>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</si>
  <si>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</si>
  <si>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</si>
  <si>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</si>
  <si>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</si>
  <si>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</si>
  <si>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</si>
  <si>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</si>
  <si>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</si>
  <si>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</si>
  <si>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</si>
  <si>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</si>
  <si>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</si>
  <si>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</si>
  <si>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</si>
  <si>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</si>
  <si>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</si>
  <si>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</si>
  <si>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</si>
  <si>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</si>
  <si>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</si>
  <si>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</si>
  <si>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</si>
  <si>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</si>
  <si>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</si>
  <si>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</si>
  <si>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</si>
  <si>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</si>
  <si>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</si>
  <si>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</si>
  <si>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</si>
  <si>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</si>
  <si>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</si>
  <si>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</si>
  <si>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</si>
  <si>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</si>
  <si>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</si>
  <si>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</si>
  <si>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</si>
  <si>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</si>
  <si>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</si>
  <si>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</si>
  <si>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</si>
  <si>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</si>
  <si>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</si>
  <si>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</si>
  <si>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</si>
  <si>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</si>
  <si>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</si>
  <si>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</si>
  <si>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</si>
  <si>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</si>
  <si>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</si>
  <si>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</si>
  <si>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</si>
  <si>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</si>
  <si>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</si>
  <si>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</si>
  <si>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</si>
  <si>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</si>
  <si>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</si>
  <si>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</si>
  <si>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</si>
  <si>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</si>
  <si>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</si>
  <si>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</si>
  <si>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</si>
  <si>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</si>
  <si>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</si>
  <si>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</si>
  <si>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</si>
  <si>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</si>
  <si>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</si>
  <si>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</si>
  <si>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</si>
  <si>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</si>
  <si>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</si>
  <si>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</si>
  <si>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</si>
  <si>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</si>
  <si>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</si>
  <si>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</si>
  <si>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</si>
  <si>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</si>
  <si>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</si>
  <si>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</si>
  <si>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</si>
  <si>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</si>
  <si>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</si>
  <si>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</si>
  <si>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</si>
  <si>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</si>
  <si>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</si>
  <si>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</si>
  <si>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</si>
  <si>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</si>
  <si>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</si>
  <si>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</si>
  <si>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</si>
  <si>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</si>
  <si>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</si>
  <si>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</si>
  <si>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</si>
  <si>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</si>
  <si>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</si>
  <si>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</si>
  <si>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</si>
  <si>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</si>
  <si>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</si>
  <si>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</si>
  <si>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</si>
  <si>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</si>
  <si>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</si>
  <si>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</si>
  <si>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</si>
  <si>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</si>
  <si>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</si>
  <si>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</si>
  <si>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</si>
  <si>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</si>
  <si>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</si>
  <si>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</si>
  <si>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</si>
  <si>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</si>
  <si>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</si>
  <si>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</si>
  <si>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</si>
  <si>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</si>
  <si>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</si>
  <si>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</si>
  <si>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</si>
  <si>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</si>
  <si>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</si>
  <si>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</si>
  <si>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</si>
  <si>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</si>
  <si>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</si>
  <si>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</si>
  <si>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</si>
  <si>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</si>
  <si>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</si>
  <si>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</si>
  <si>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</si>
  <si>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</si>
  <si>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</si>
  <si>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</si>
  <si>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</si>
  <si>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</si>
  <si>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</si>
  <si>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</si>
  <si>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</si>
  <si>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</si>
  <si>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</si>
  <si>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</si>
  <si>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</si>
  <si>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</si>
  <si>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</si>
  <si>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</si>
  <si>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</si>
  <si>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</si>
  <si>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</si>
  <si>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</si>
  <si>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</si>
  <si>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</si>
  <si>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</si>
  <si>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</si>
  <si>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</si>
  <si>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</si>
  <si>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</si>
  <si>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</si>
  <si>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</si>
  <si>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</si>
  <si>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</si>
  <si>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</si>
  <si>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</si>
  <si>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</si>
  <si>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</si>
  <si>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</si>
  <si>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</si>
  <si>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</si>
  <si>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</si>
  <si>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</si>
  <si>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</si>
  <si>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</si>
  <si>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</si>
  <si>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</si>
  <si>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</si>
  <si>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</si>
  <si>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</si>
  <si>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</si>
  <si>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</si>
  <si>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</si>
  <si>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</si>
  <si>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</si>
  <si>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</si>
  <si>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</si>
  <si>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</si>
  <si>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</si>
  <si>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</si>
  <si>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</si>
  <si>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</si>
  <si>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</si>
  <si>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</si>
  <si>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</si>
  <si>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</si>
  <si>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</si>
  <si>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</si>
  <si>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</si>
  <si>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</si>
  <si>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</si>
  <si>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</si>
  <si>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</si>
  <si>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</si>
  <si>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</si>
  <si>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</si>
  <si>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</si>
  <si>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</si>
  <si>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</si>
  <si>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</si>
  <si>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</si>
  <si>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</si>
  <si>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</si>
  <si>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</si>
  <si>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</si>
  <si>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</si>
  <si>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</si>
  <si>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</si>
  <si>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</si>
  <si>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</si>
  <si>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</si>
  <si>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</si>
  <si>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</si>
  <si>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</si>
  <si>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</si>
  <si>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</si>
  <si>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</si>
  <si>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</si>
  <si>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</si>
  <si>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</si>
  <si>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</si>
  <si>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</si>
  <si>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</si>
  <si>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</si>
  <si>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</si>
  <si>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</si>
  <si>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</si>
  <si>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</si>
  <si>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</si>
  <si>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</si>
  <si>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</si>
  <si>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</si>
  <si>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</si>
  <si>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</si>
  <si>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</si>
  <si>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</si>
  <si>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</si>
  <si>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</si>
  <si>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</si>
  <si>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</si>
  <si>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</si>
  <si>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</si>
  <si>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</si>
  <si>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</si>
  <si>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</si>
  <si>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</si>
  <si>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</si>
  <si>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</si>
  <si>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</si>
  <si>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</si>
  <si>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</si>
  <si>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</si>
  <si>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</si>
  <si>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</si>
  <si>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</si>
  <si>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</si>
  <si>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</si>
  <si>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</si>
  <si>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</si>
  <si>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</si>
  <si>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</si>
  <si>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</si>
  <si>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</si>
  <si>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</si>
  <si>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</si>
  <si>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</si>
  <si>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</si>
  <si>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</si>
  <si>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</si>
  <si>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</si>
  <si>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</si>
  <si>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</si>
  <si>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</si>
  <si>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</si>
  <si>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</si>
  <si>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</si>
  <si>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</si>
  <si>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</si>
  <si>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</si>
  <si>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</si>
  <si>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</si>
  <si>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</si>
  <si>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</si>
  <si>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</si>
  <si>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</si>
  <si>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</si>
  <si>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</si>
  <si>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</si>
  <si>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</si>
  <si>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</si>
  <si>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</si>
  <si>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</si>
  <si>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</si>
  <si>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</si>
  <si>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</si>
  <si>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</si>
  <si>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</si>
  <si>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</si>
  <si>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</si>
  <si>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</si>
  <si>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</si>
  <si>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</si>
  <si>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</si>
  <si>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</si>
  <si>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</si>
  <si>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</si>
  <si>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</si>
  <si>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</si>
  <si>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</si>
  <si>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</si>
  <si>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</si>
  <si>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</si>
  <si>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</si>
  <si>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</si>
  <si>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</si>
  <si>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</si>
  <si>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</si>
  <si>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</si>
  <si>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</si>
  <si>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</si>
  <si>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</si>
  <si>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</si>
  <si>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</si>
  <si>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</si>
  <si>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</si>
  <si>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</si>
  <si>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</si>
  <si>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</si>
  <si>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</si>
  <si>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</si>
  <si>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</si>
  <si>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</si>
  <si>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</si>
  <si>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</si>
  <si>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</si>
  <si>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</si>
  <si>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</si>
  <si>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</si>
  <si>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</si>
  <si>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</si>
  <si>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</si>
  <si>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</si>
  <si>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</si>
  <si>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</si>
  <si>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</si>
  <si>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</si>
  <si>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</si>
  <si>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</si>
  <si>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</si>
  <si>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</si>
  <si>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</si>
  <si>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</si>
  <si>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</si>
  <si>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</si>
  <si>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</si>
  <si>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</si>
  <si>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</si>
  <si>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</si>
  <si>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</si>
  <si>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</si>
  <si>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</si>
  <si>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</si>
  <si>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</si>
  <si>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</si>
  <si>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</si>
  <si>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</si>
  <si>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</si>
  <si>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</si>
  <si>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</si>
  <si>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</si>
  <si>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</si>
  <si>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</si>
  <si>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</si>
  <si>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</si>
  <si>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</si>
  <si>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</si>
  <si>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</si>
  <si>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</si>
  <si>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</si>
  <si>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</si>
  <si>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</si>
  <si>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</si>
  <si>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</si>
  <si>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</si>
  <si>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</si>
  <si>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</si>
  <si>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</si>
  <si>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</si>
  <si>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</si>
  <si>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</si>
  <si>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</si>
  <si>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</si>
  <si>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</si>
  <si>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</si>
  <si>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</si>
  <si>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</si>
  <si>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</si>
  <si>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</si>
  <si>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</si>
  <si>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</si>
  <si>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</si>
  <si>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</si>
  <si>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</si>
  <si>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</si>
  <si>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</si>
  <si>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</si>
  <si>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</si>
  <si>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</si>
  <si>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</si>
  <si>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</si>
  <si>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</si>
  <si>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</si>
  <si>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</si>
  <si>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</si>
  <si>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</si>
  <si>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</si>
  <si>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</si>
  <si>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</si>
  <si>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</si>
  <si>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</si>
  <si>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</si>
  <si>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</si>
  <si>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</si>
  <si>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</si>
  <si>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</si>
  <si>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</si>
  <si>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</si>
  <si>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</si>
  <si>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</si>
  <si>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</si>
  <si>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</si>
  <si>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</si>
  <si>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</si>
  <si>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</si>
  <si>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</si>
  <si>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</si>
  <si>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</si>
  <si>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</si>
  <si>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</si>
  <si>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</si>
  <si>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</si>
  <si>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</si>
  <si>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</si>
  <si>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</si>
  <si>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</si>
  <si>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</si>
  <si>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</si>
  <si>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</si>
  <si>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</si>
  <si>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</si>
  <si>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</si>
  <si>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</si>
  <si>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</si>
  <si>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</si>
  <si>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</si>
  <si>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</si>
  <si>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</si>
  <si>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</si>
  <si>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</si>
  <si>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</si>
  <si>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</si>
  <si>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</si>
  <si>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</si>
  <si>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</si>
  <si>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</si>
  <si>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</si>
  <si>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</si>
  <si>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</si>
  <si>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</si>
  <si>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</si>
  <si>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</si>
  <si>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</si>
  <si>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</si>
  <si>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</si>
  <si>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</si>
  <si>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</si>
  <si>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</si>
  <si>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</si>
  <si>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</si>
  <si>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</si>
  <si>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</si>
  <si>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</si>
  <si>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</si>
  <si>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</si>
  <si>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</si>
  <si>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</si>
  <si>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</si>
  <si>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</si>
  <si>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</si>
  <si>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</si>
  <si>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</si>
  <si>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</si>
  <si>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</si>
  <si>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</si>
  <si>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</si>
  <si>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</si>
  <si>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</si>
  <si>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</si>
  <si>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</si>
  <si>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</si>
  <si>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</si>
  <si>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</si>
  <si>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</si>
  <si>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</si>
  <si>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</si>
  <si>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</si>
  <si>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</si>
  <si>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</si>
  <si>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</si>
  <si>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</si>
  <si>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</si>
  <si>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</si>
  <si>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</si>
  <si>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</si>
  <si>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</si>
  <si>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</si>
  <si>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</si>
  <si>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</si>
  <si>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</si>
  <si>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</si>
  <si>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</si>
  <si>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</si>
  <si>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</si>
  <si>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</si>
  <si>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</si>
  <si>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</si>
  <si>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</si>
  <si>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</si>
  <si>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</si>
  <si>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</si>
  <si>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</si>
  <si>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</si>
  <si>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</si>
  <si>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</si>
  <si>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</si>
  <si>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</si>
  <si>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</si>
  <si>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</si>
  <si>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</si>
  <si>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</si>
  <si>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</si>
  <si>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</si>
  <si>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</si>
  <si>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</si>
  <si>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</si>
  <si>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</si>
  <si>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</si>
  <si>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</si>
  <si>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</si>
  <si>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</si>
  <si>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</si>
  <si>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</si>
  <si>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</si>
  <si>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</si>
  <si>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</si>
  <si>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</si>
  <si>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</si>
  <si>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</si>
  <si>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</si>
  <si>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</si>
  <si>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</si>
  <si>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</si>
  <si>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</si>
  <si>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</si>
  <si>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</si>
  <si>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</si>
  <si>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</si>
  <si>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</si>
  <si>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</si>
  <si>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</si>
  <si>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</si>
  <si>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</si>
  <si>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</si>
  <si>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</si>
  <si>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</si>
  <si>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</si>
  <si>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</si>
  <si>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</si>
  <si>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</si>
  <si>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</si>
  <si>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</si>
  <si>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</si>
  <si>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</si>
  <si>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</si>
  <si>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</si>
  <si>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</si>
  <si>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</si>
  <si>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</si>
  <si>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</si>
  <si>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</si>
  <si>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</si>
  <si>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</si>
  <si>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</si>
  <si>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</si>
  <si>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</si>
  <si>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</si>
  <si>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</si>
  <si>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</si>
  <si>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</si>
  <si>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</si>
  <si>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</si>
  <si>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</si>
  <si>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</si>
  <si>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</si>
  <si>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</si>
  <si>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</si>
  <si>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</si>
  <si>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</si>
  <si>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</si>
  <si>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</si>
  <si>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</si>
  <si>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</si>
  <si>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</si>
  <si>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</si>
  <si>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</si>
  <si>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</si>
  <si>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</si>
  <si>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</si>
  <si>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</si>
  <si>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</si>
  <si>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</si>
  <si>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</si>
  <si>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</si>
  <si>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</si>
  <si>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</si>
  <si>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</si>
  <si>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</si>
  <si>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</si>
  <si>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</si>
  <si>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</si>
  <si>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</si>
  <si>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</si>
  <si>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</si>
  <si>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</si>
  <si>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</si>
  <si>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</si>
  <si>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</si>
  <si>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</si>
  <si>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</si>
  <si>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</si>
  <si>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</si>
  <si>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</si>
  <si>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</si>
  <si>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</si>
  <si>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</si>
  <si>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</si>
  <si>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</si>
  <si>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</si>
  <si>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</si>
  <si>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</si>
  <si>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</si>
  <si>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</si>
  <si>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</si>
  <si>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</si>
  <si>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</si>
  <si>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</si>
  <si>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</si>
  <si>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</si>
  <si>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</si>
  <si>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</si>
  <si>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</si>
  <si>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</si>
  <si>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</si>
  <si>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</si>
  <si>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</si>
  <si>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</si>
  <si>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</si>
  <si>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</si>
  <si>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</si>
  <si>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</si>
  <si>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</si>
  <si>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</si>
  <si>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</si>
  <si>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</si>
  <si>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</si>
  <si>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</si>
  <si>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</si>
  <si>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</si>
  <si>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</si>
  <si>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</si>
  <si>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</si>
  <si>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</si>
  <si>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</si>
  <si>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</si>
  <si>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</si>
  <si>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</si>
  <si>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</si>
  <si>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</si>
  <si>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</si>
  <si>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</si>
  <si>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</si>
  <si>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</si>
  <si>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</si>
  <si>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</si>
  <si>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</si>
  <si>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</si>
  <si>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</si>
  <si>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</si>
  <si>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</si>
  <si>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</si>
  <si>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</si>
  <si>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</si>
  <si>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</si>
  <si>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</si>
  <si>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</si>
  <si>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</si>
  <si>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</si>
  <si>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</si>
  <si>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</si>
  <si>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</si>
  <si>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</si>
  <si>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</si>
  <si>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</si>
  <si>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</si>
  <si>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</si>
  <si>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</si>
  <si>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</si>
  <si>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</si>
  <si>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</si>
  <si>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</si>
  <si>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</si>
  <si>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</si>
  <si>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</si>
  <si>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</si>
  <si>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</si>
  <si>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</si>
  <si>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</si>
  <si>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</si>
  <si>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</si>
  <si>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</si>
  <si>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</si>
  <si>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</si>
  <si>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</si>
  <si>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</si>
  <si>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</si>
  <si>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</si>
  <si>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</si>
  <si>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</si>
  <si>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</si>
  <si>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</si>
  <si>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</si>
  <si>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</si>
  <si>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</si>
  <si>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</si>
  <si>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</si>
  <si>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</si>
  <si>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</si>
  <si>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</si>
  <si>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</si>
  <si>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</si>
  <si>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</si>
  <si>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</si>
  <si>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</si>
  <si>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</si>
  <si>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</si>
  <si>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</si>
  <si>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</si>
  <si>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</si>
  <si>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</si>
  <si>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</si>
  <si>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</si>
  <si>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</si>
  <si>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</si>
  <si>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</si>
  <si>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</si>
  <si>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</si>
  <si>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</si>
  <si>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</si>
  <si>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</si>
  <si>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</si>
  <si>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</si>
  <si>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</si>
  <si>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</si>
  <si>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</si>
  <si>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</si>
  <si>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</si>
  <si>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</si>
  <si>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</si>
  <si>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</si>
  <si>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</si>
  <si>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</si>
  <si>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</si>
  <si>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</si>
  <si>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</si>
  <si>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</si>
  <si>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</si>
  <si>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</si>
  <si>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</si>
  <si>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</si>
  <si>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</si>
  <si>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</si>
  <si>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</si>
  <si>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</si>
  <si>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</si>
  <si>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</si>
  <si>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</si>
  <si>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</si>
  <si>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</si>
  <si>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</si>
  <si>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</si>
  <si>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</si>
  <si>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</si>
  <si>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</si>
  <si>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</si>
  <si>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</si>
  <si>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</si>
  <si>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</si>
  <si>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</si>
  <si>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</si>
  <si>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</si>
  <si>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</si>
  <si>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</si>
  <si>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</si>
  <si>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</si>
  <si>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</si>
  <si>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</si>
  <si>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</si>
  <si>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</si>
  <si>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</si>
  <si>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</si>
  <si>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</si>
  <si>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</si>
  <si>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</si>
  <si>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</si>
  <si>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</si>
  <si>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</si>
  <si>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</si>
  <si>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</si>
  <si>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</si>
  <si>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</si>
  <si>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</si>
  <si>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</si>
  <si>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</si>
  <si>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</si>
  <si>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</si>
  <si>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</si>
  <si>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</si>
  <si>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</si>
  <si>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</si>
  <si>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</si>
  <si>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</si>
  <si>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</si>
  <si>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</si>
  <si>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</si>
  <si>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</si>
  <si>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</si>
  <si>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</si>
  <si>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</si>
  <si>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</si>
  <si>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</si>
  <si>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</si>
  <si>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</si>
  <si>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</si>
  <si>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</si>
  <si>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</si>
  <si>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</si>
  <si>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</si>
  <si>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</si>
  <si>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</si>
  <si>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</si>
  <si>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</si>
  <si>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</si>
  <si>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</si>
  <si>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</si>
  <si>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</si>
  <si>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</si>
  <si>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</si>
  <si>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</si>
  <si>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</si>
  <si>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</si>
  <si>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</si>
  <si>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</si>
  <si>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</si>
  <si>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</si>
  <si>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</si>
  <si>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</si>
  <si>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</si>
  <si>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</si>
  <si>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</si>
  <si>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</si>
  <si>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</si>
  <si>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</si>
  <si>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</si>
  <si>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</si>
  <si>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</si>
  <si>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</si>
  <si>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</si>
  <si>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</si>
  <si>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</si>
  <si>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</si>
  <si>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</si>
  <si>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</si>
  <si>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</si>
  <si>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</si>
  <si>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</si>
  <si>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</si>
  <si>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</si>
  <si>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</si>
  <si>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</si>
  <si>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</si>
  <si>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</si>
  <si>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</si>
  <si>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</si>
  <si>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</si>
  <si>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</si>
  <si>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</si>
  <si>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</si>
  <si>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</si>
  <si>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</si>
  <si>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</si>
  <si>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</si>
  <si>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</si>
  <si>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</si>
  <si>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</si>
  <si>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</si>
  <si>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</si>
  <si>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</si>
  <si>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</si>
  <si>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</si>
  <si>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</si>
  <si>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</si>
  <si>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</si>
  <si>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</si>
  <si>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</si>
  <si>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</si>
  <si>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</si>
  <si>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</si>
  <si>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</si>
  <si>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</si>
  <si>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</si>
  <si>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</si>
  <si>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</si>
  <si>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</si>
  <si>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</si>
  <si>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</si>
  <si>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</si>
  <si>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</si>
  <si>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</si>
  <si>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</si>
  <si>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</si>
  <si>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</si>
  <si>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</si>
  <si>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</si>
  <si>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</si>
  <si>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</si>
  <si>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</si>
  <si>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</si>
  <si>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</si>
  <si>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</si>
  <si>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</si>
  <si>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</si>
  <si>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</si>
  <si>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</si>
  <si>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</si>
  <si>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</si>
  <si>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</si>
  <si>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</si>
  <si>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</si>
  <si>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</si>
  <si>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</si>
  <si>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</si>
  <si>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</si>
  <si>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</si>
  <si>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</si>
  <si>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</si>
  <si>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</si>
  <si>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</si>
  <si>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</si>
  <si>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</si>
  <si>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</si>
  <si>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</si>
  <si>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</si>
  <si>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</si>
  <si>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</si>
  <si>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</si>
  <si>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</si>
  <si>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</si>
  <si>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</si>
  <si>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</si>
  <si>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</si>
  <si>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</si>
  <si>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</si>
  <si>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</si>
  <si>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</si>
  <si>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</si>
  <si>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</si>
  <si>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</si>
  <si>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</si>
  <si>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</si>
  <si>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</si>
  <si>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</si>
  <si>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</si>
  <si>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</si>
  <si>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</si>
  <si>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</si>
  <si>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</si>
  <si>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</si>
  <si>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</si>
  <si>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</si>
  <si>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</si>
  <si>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</si>
  <si>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</si>
  <si>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</si>
  <si>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</si>
  <si>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</si>
  <si>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</si>
  <si>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</si>
  <si>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</si>
  <si>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</si>
  <si>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</si>
  <si>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</si>
  <si>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</si>
  <si>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</si>
  <si>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</si>
  <si>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</si>
  <si>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</si>
  <si>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</si>
  <si>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</si>
  <si>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</si>
  <si>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</si>
  <si>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</si>
  <si>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</si>
  <si>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</si>
  <si>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</si>
  <si>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</si>
  <si>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</si>
  <si>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</si>
  <si>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</si>
  <si>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</si>
  <si>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</si>
  <si>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</si>
  <si>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</si>
  <si>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</si>
  <si>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</si>
  <si>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</si>
  <si>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</si>
  <si>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</si>
  <si>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</si>
  <si>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</si>
  <si>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</si>
  <si>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</si>
  <si>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</si>
  <si>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</si>
  <si>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</si>
  <si>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</si>
  <si>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</si>
  <si>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</si>
  <si>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</si>
  <si>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</si>
  <si>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</si>
  <si>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</si>
  <si>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</si>
  <si>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</si>
  <si>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</si>
  <si>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</si>
  <si>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</si>
  <si>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</si>
  <si>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</si>
  <si>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</si>
  <si>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</si>
  <si>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</si>
  <si>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</si>
  <si>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</si>
  <si>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</si>
  <si>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</si>
  <si>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</si>
  <si>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</si>
  <si>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</si>
  <si>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</si>
  <si>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</si>
  <si>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</si>
  <si>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</si>
  <si>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</si>
  <si>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</si>
  <si>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</si>
  <si>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</si>
  <si>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</si>
  <si>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</si>
  <si>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</si>
  <si>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</si>
  <si>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</si>
  <si>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</si>
  <si>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</si>
  <si>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</si>
  <si>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</si>
  <si>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</si>
  <si>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</si>
  <si>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</si>
  <si>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</si>
  <si>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</si>
  <si>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</si>
  <si>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</si>
  <si>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</si>
  <si>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</si>
  <si>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</si>
  <si>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</si>
  <si>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</si>
  <si>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</si>
  <si>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</si>
  <si>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</si>
  <si>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</si>
  <si>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</si>
  <si>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</si>
  <si>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</si>
  <si>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</si>
  <si>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</si>
  <si>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</si>
  <si>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</si>
  <si>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</si>
  <si>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</si>
  <si>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</si>
  <si>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</si>
  <si>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</si>
  <si>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</si>
  <si>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</si>
  <si>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</si>
  <si>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</si>
  <si>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</si>
  <si>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</si>
  <si>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</si>
  <si>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</si>
  <si>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</si>
  <si>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</si>
  <si>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</si>
  <si>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</si>
  <si>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</si>
  <si>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</si>
  <si>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</si>
  <si>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</si>
  <si>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</si>
  <si>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</si>
  <si>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</si>
  <si>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</si>
  <si>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</si>
  <si>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</si>
  <si>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</si>
  <si>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</si>
  <si>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</si>
  <si>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</si>
  <si>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</si>
  <si>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</si>
  <si>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</si>
  <si>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</si>
  <si>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</si>
  <si>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</si>
  <si>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</si>
  <si>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</si>
  <si>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</si>
  <si>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</si>
  <si>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</si>
  <si>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</si>
  <si>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</si>
  <si>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</si>
  <si>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</si>
  <si>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</si>
  <si>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</si>
  <si>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</si>
  <si>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</si>
  <si>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</si>
  <si>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</si>
  <si>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</si>
  <si>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</si>
  <si>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</si>
  <si>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</si>
  <si>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</si>
  <si>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</si>
  <si>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</si>
  <si>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</si>
  <si>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</si>
  <si>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</si>
  <si>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</si>
  <si>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</si>
  <si>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</si>
  <si>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</si>
  <si>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</si>
  <si>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</si>
  <si>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</si>
  <si>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</si>
  <si>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</si>
  <si>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</si>
  <si>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</si>
  <si>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</si>
  <si>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</si>
  <si>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</si>
  <si>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</si>
  <si>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</si>
  <si>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</si>
  <si>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</si>
  <si>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</si>
  <si>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</si>
  <si>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</si>
  <si>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</si>
  <si>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</si>
  <si>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</si>
  <si>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</si>
  <si>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</si>
  <si>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</si>
  <si>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</si>
  <si>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</si>
  <si>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</si>
  <si>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</si>
  <si>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</si>
  <si>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</si>
  <si>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</si>
  <si>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</si>
  <si>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</si>
  <si>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</si>
  <si>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</si>
  <si>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</si>
  <si>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</si>
  <si>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</si>
  <si>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</si>
  <si>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</si>
  <si>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</si>
  <si>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</si>
  <si>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</si>
  <si>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</si>
  <si>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</si>
  <si>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</si>
  <si>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</si>
  <si>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</si>
  <si>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</si>
  <si>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</si>
  <si>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</si>
  <si>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</si>
  <si>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</si>
  <si>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</si>
  <si>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</si>
  <si>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</si>
  <si>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</si>
  <si>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</si>
  <si>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</si>
  <si>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</si>
  <si>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</si>
  <si>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</si>
  <si>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</si>
  <si>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</si>
  <si>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</si>
  <si>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</si>
  <si>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</si>
  <si>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</si>
  <si>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</si>
  <si>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</si>
  <si>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</si>
  <si>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</si>
  <si>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</si>
  <si>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</si>
  <si>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</si>
  <si>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</si>
  <si>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</si>
  <si>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</si>
  <si>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</si>
  <si>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</si>
  <si>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</si>
  <si>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</si>
  <si>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</si>
  <si>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</si>
  <si>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</si>
  <si>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</si>
  <si>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</si>
  <si>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</si>
  <si>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</si>
  <si>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</si>
  <si>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</si>
  <si>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</si>
  <si>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</si>
  <si>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</si>
  <si>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</si>
  <si>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</si>
  <si>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</si>
  <si>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</si>
  <si>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</si>
  <si>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</si>
  <si>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</si>
  <si>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</si>
  <si>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</si>
  <si>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</si>
  <si>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</si>
  <si>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</si>
  <si>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</si>
  <si>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</si>
  <si>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</si>
  <si>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</si>
  <si>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</si>
  <si>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</si>
  <si>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</si>
  <si>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</si>
  <si>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</si>
  <si>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</si>
  <si>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</si>
  <si>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</si>
  <si>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</si>
  <si>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</si>
  <si>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</si>
  <si>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</si>
  <si>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</si>
  <si>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</si>
  <si>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</si>
  <si>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</si>
  <si>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</si>
  <si>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</si>
  <si>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</si>
  <si>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</si>
  <si>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</si>
  <si>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</si>
  <si>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</si>
  <si>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</si>
  <si>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</si>
  <si>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</si>
  <si>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</si>
  <si>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</si>
  <si>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</si>
  <si>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</si>
  <si>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</si>
  <si>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</si>
  <si>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</si>
  <si>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</si>
  <si>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</si>
  <si>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</si>
  <si>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</si>
  <si>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</si>
  <si>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</si>
  <si>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</si>
  <si>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</si>
  <si>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</si>
  <si>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</si>
  <si>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</si>
  <si>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</si>
  <si>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</si>
  <si>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</si>
  <si>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</si>
  <si>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</si>
  <si>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</si>
  <si>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</si>
  <si>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</si>
  <si>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</si>
  <si>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</si>
  <si>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</si>
  <si>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</si>
  <si>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</si>
  <si>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</si>
  <si>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</si>
  <si>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</si>
  <si>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</si>
  <si>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</si>
  <si>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</si>
  <si>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</si>
  <si>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</si>
  <si>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</si>
  <si>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</si>
  <si>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</si>
  <si>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</si>
  <si>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</si>
  <si>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</si>
  <si>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</si>
  <si>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</si>
  <si>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</si>
  <si>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</si>
  <si>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</si>
  <si>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</si>
  <si>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</si>
  <si>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</si>
  <si>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</si>
  <si>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</si>
  <si>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</si>
  <si>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</si>
  <si>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</si>
  <si>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</si>
  <si>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</si>
  <si>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</si>
  <si>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</si>
  <si>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</si>
  <si>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</si>
  <si>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</si>
  <si>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</si>
  <si>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</si>
  <si>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</si>
  <si>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</si>
  <si>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</si>
  <si>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</si>
  <si>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</si>
  <si>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</si>
  <si>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</si>
  <si>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</si>
  <si>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</si>
  <si>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</si>
  <si>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</si>
  <si>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</si>
  <si>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</si>
  <si>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</si>
  <si>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</si>
  <si>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</si>
  <si>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</si>
  <si>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</si>
  <si>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</si>
  <si>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</si>
  <si>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</si>
  <si>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</si>
  <si>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</si>
  <si>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</si>
  <si>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</si>
  <si>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</si>
  <si>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</si>
  <si>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</si>
  <si>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</si>
  <si>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</si>
  <si>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</si>
  <si>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</si>
  <si>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</si>
  <si>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</si>
  <si>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</si>
  <si>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</si>
  <si>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</si>
  <si>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</si>
  <si>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</si>
  <si>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</si>
  <si>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</si>
  <si>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</si>
  <si>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</si>
  <si>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</si>
  <si>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</si>
  <si>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</si>
  <si>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</si>
  <si>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</si>
  <si>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</si>
  <si>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</si>
  <si>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</si>
  <si>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</si>
  <si>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</si>
  <si>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</si>
  <si>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</si>
  <si>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</si>
  <si>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</si>
  <si>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</si>
  <si>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</si>
  <si>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</si>
  <si>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</si>
  <si>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</si>
  <si>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</si>
  <si>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</si>
  <si>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</si>
  <si>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</si>
  <si>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</si>
  <si>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</si>
  <si>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</si>
  <si>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</si>
  <si>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</si>
  <si>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</si>
  <si>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</si>
  <si>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</si>
  <si>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</si>
  <si>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</si>
  <si>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</si>
  <si>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</si>
  <si>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</si>
  <si>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</si>
  <si>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</si>
  <si>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</si>
  <si>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</si>
  <si>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</si>
  <si>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</si>
  <si>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</si>
  <si>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</si>
  <si>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</si>
  <si>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</si>
  <si>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</si>
  <si>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</si>
  <si>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</si>
  <si>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</si>
  <si>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</si>
  <si>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</si>
  <si>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</si>
  <si>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</si>
  <si>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</si>
  <si>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</si>
  <si>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</si>
  <si>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</si>
  <si>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</si>
  <si>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</si>
  <si>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</si>
  <si>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</si>
  <si>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</si>
  <si>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</si>
  <si>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</si>
  <si>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</si>
  <si>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</si>
  <si>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</si>
  <si>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</si>
  <si>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</si>
  <si>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</si>
  <si>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</si>
  <si>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</si>
  <si>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</si>
  <si>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</si>
  <si>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</si>
  <si>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</si>
  <si>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</si>
  <si>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</si>
  <si>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</si>
  <si>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</si>
  <si>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</si>
  <si>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</si>
  <si>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</si>
  <si>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</si>
  <si>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</si>
  <si>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</si>
  <si>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</si>
  <si>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</si>
  <si>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</si>
  <si>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</si>
  <si>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</si>
  <si>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</si>
  <si>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</si>
  <si>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</si>
  <si>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</si>
  <si>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</si>
  <si>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</si>
  <si>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</si>
  <si>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</si>
  <si>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</si>
  <si>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</si>
  <si>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</si>
  <si>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</si>
  <si>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</si>
  <si>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</si>
  <si>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</si>
  <si>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</si>
  <si>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</si>
  <si>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</si>
  <si>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</si>
  <si>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</si>
  <si>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</si>
  <si>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</si>
  <si>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</si>
  <si>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</si>
  <si>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</si>
  <si>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</si>
  <si>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</si>
  <si>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</si>
  <si>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</si>
  <si>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</si>
  <si>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</si>
  <si>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</si>
  <si>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</si>
  <si>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</si>
  <si>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</si>
  <si>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</si>
  <si>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</si>
  <si>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</si>
  <si>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</si>
  <si>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</si>
  <si>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</si>
  <si>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</si>
  <si>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</si>
  <si>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</si>
  <si>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</si>
  <si>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</si>
  <si>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</si>
  <si>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</si>
  <si>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</si>
  <si>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</si>
  <si>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</si>
  <si>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</si>
  <si>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</si>
  <si>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</si>
  <si>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</si>
  <si>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</si>
  <si>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</si>
  <si>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</si>
  <si>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</si>
  <si>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</si>
  <si>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</si>
  <si>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</si>
  <si>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</si>
  <si>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</si>
  <si>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</si>
  <si>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</si>
  <si>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</si>
  <si>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</si>
  <si>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</si>
  <si>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</si>
  <si>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</si>
  <si>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</si>
  <si>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</si>
  <si>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</si>
  <si>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</si>
  <si>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</si>
  <si>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</si>
  <si>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</si>
  <si>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</si>
  <si>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</si>
  <si>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</si>
  <si>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</si>
  <si>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</si>
  <si>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</si>
  <si>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</si>
  <si>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</si>
  <si>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</si>
  <si>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</si>
  <si>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</si>
  <si>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</si>
  <si>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</si>
  <si>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</si>
  <si>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</si>
  <si>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</si>
  <si>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</si>
  <si>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</si>
  <si>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</si>
  <si>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</si>
  <si>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</si>
  <si>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</si>
  <si>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</si>
  <si>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</si>
  <si>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</si>
  <si>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</si>
  <si>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</si>
  <si>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</si>
  <si>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</si>
  <si>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</si>
  <si>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</si>
  <si>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</si>
  <si>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</si>
  <si>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</si>
  <si>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</si>
  <si>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</si>
  <si>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</si>
  <si>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</si>
  <si>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</si>
  <si>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</si>
  <si>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</si>
  <si>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</si>
  <si>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</si>
  <si>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</si>
  <si>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</si>
  <si>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</si>
  <si>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</si>
  <si>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</si>
  <si>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</si>
  <si>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</si>
  <si>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</si>
  <si>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</si>
  <si>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</si>
  <si>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</si>
  <si>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</si>
  <si>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</si>
  <si>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</si>
  <si>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</si>
  <si>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</si>
  <si>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</si>
  <si>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</si>
  <si>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</si>
  <si>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</si>
  <si>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</si>
  <si>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</si>
  <si>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</si>
  <si>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</si>
  <si>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</si>
  <si>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</si>
  <si>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</si>
  <si>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</si>
  <si>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</si>
  <si>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</si>
  <si>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</si>
  <si>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</si>
  <si>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</si>
  <si>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</si>
  <si>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</si>
  <si>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</si>
  <si>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</si>
  <si>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</si>
  <si>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</si>
  <si>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</si>
  <si>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</si>
  <si>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</si>
  <si>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</si>
  <si>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</si>
  <si>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</si>
  <si>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</si>
  <si>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</si>
  <si>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</si>
  <si>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</si>
  <si>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</si>
  <si>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</si>
  <si>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</si>
  <si>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</si>
  <si>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</si>
  <si>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</si>
  <si>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</si>
  <si>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</si>
  <si>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</si>
  <si>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</si>
  <si>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</si>
  <si>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</si>
  <si>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</si>
  <si>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</si>
  <si>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</si>
  <si>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</si>
  <si>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</si>
  <si>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</si>
  <si>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</si>
  <si>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</si>
  <si>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</si>
  <si>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</si>
  <si>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</si>
  <si>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</si>
  <si>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</si>
  <si>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</si>
  <si>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</si>
  <si>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</si>
  <si>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</si>
  <si>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</si>
  <si>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</si>
  <si>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</si>
  <si>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</si>
  <si>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</si>
  <si>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</si>
  <si>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</si>
  <si>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</si>
  <si>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</si>
  <si>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</si>
  <si>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</si>
  <si>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</si>
  <si>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</si>
  <si>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</si>
  <si>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</si>
  <si>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</si>
  <si>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</si>
  <si>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</si>
  <si>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</si>
  <si>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</si>
  <si>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</si>
  <si>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</si>
  <si>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</si>
  <si>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</si>
  <si>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</si>
  <si>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</si>
  <si>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</si>
  <si>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</si>
  <si>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</si>
  <si>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</si>
  <si>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</si>
  <si>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</si>
  <si>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</si>
  <si>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</si>
  <si>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</si>
  <si>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</si>
  <si>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</si>
  <si>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</si>
  <si>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</si>
  <si>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</si>
  <si>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</si>
  <si>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</si>
  <si>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</si>
  <si>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</si>
  <si>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</si>
  <si>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</si>
  <si>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</si>
  <si>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</si>
  <si>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</si>
  <si>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</si>
  <si>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</si>
  <si>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</si>
  <si>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</si>
  <si>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</si>
  <si>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</si>
  <si>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</si>
  <si>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</si>
  <si>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</si>
  <si>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</si>
  <si>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</si>
  <si>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</si>
  <si>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</si>
  <si>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</si>
  <si>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</si>
  <si>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</si>
  <si>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</si>
  <si>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</si>
  <si>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</si>
  <si>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</si>
  <si>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</si>
  <si>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</si>
  <si>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</si>
  <si>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</si>
  <si>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</si>
  <si>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</si>
  <si>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</si>
  <si>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</si>
  <si>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</si>
  <si>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</si>
  <si>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</si>
  <si>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</si>
  <si>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</si>
  <si>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</si>
  <si>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</si>
  <si>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</si>
  <si>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</si>
  <si>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</si>
  <si>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</si>
  <si>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</si>
  <si>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</si>
  <si>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</si>
  <si>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</si>
  <si>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</si>
  <si>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</si>
  <si>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</si>
  <si>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</si>
  <si>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</si>
  <si>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</si>
  <si>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</si>
  <si>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</si>
  <si>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</si>
  <si>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</si>
  <si>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</si>
  <si>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</si>
  <si>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</si>
  <si>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</si>
  <si>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</si>
  <si>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</si>
  <si>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</si>
  <si>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</si>
  <si>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</si>
  <si>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</si>
  <si>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</si>
  <si>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</si>
  <si>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</si>
  <si>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</si>
  <si>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</si>
  <si>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</si>
  <si>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</si>
  <si>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</si>
  <si>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</si>
  <si>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</si>
  <si>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</si>
  <si>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</si>
  <si>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</si>
  <si>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</si>
  <si>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</si>
  <si>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</si>
  <si>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</si>
  <si>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</si>
  <si>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</si>
  <si>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</si>
  <si>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</si>
  <si>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</si>
  <si>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</si>
  <si>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</si>
  <si>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</si>
  <si>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</si>
  <si>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</si>
  <si>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</si>
  <si>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</si>
  <si>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</si>
  <si>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</si>
  <si>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</si>
  <si>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</si>
  <si>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</si>
  <si>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</si>
  <si>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</si>
  <si>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</si>
  <si>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</si>
  <si>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</si>
  <si>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</si>
  <si>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</si>
  <si>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</si>
  <si>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</si>
  <si>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</si>
  <si>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</si>
  <si>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</si>
  <si>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</si>
  <si>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</si>
  <si>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</si>
  <si>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</si>
  <si>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</si>
  <si>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</si>
  <si>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</si>
  <si>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</si>
  <si>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</si>
  <si>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</si>
  <si>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</si>
  <si>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</si>
  <si>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</si>
  <si>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</si>
  <si>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</si>
  <si>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</si>
  <si>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</si>
  <si>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</si>
  <si>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</si>
  <si>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</si>
  <si>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</si>
  <si>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</si>
  <si>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</si>
  <si>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</si>
  <si>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</si>
  <si>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</si>
  <si>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</si>
  <si>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</si>
  <si>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</si>
  <si>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</si>
  <si>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</si>
  <si>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</si>
  <si>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</si>
  <si>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</si>
  <si>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</si>
  <si>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</si>
  <si>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</si>
  <si>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</si>
  <si>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</si>
  <si>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</si>
  <si>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</si>
  <si>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</si>
  <si>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</si>
  <si>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</si>
  <si>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</si>
  <si>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</si>
  <si>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</si>
  <si>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</si>
  <si>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</si>
  <si>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</si>
  <si>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</si>
  <si>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</si>
  <si>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</si>
  <si>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</si>
  <si>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</si>
  <si>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</si>
  <si>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</si>
  <si>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</si>
  <si>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</si>
  <si>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</si>
  <si>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</si>
  <si>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</si>
  <si>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</si>
  <si>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</si>
  <si>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</si>
  <si>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</si>
  <si>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</si>
  <si>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</si>
  <si>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</si>
  <si>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</si>
  <si>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</si>
  <si>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</si>
  <si>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</si>
  <si>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</si>
  <si>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</si>
  <si>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</si>
  <si>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</si>
  <si>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</si>
  <si>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</si>
  <si>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</si>
  <si>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</si>
  <si>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</si>
  <si>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</si>
  <si>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</si>
  <si>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</si>
  <si>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</si>
  <si>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</si>
  <si>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</si>
  <si>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</si>
  <si>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</si>
  <si>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</si>
  <si>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</si>
  <si>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</si>
  <si>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</si>
  <si>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</si>
  <si>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</si>
  <si>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</si>
  <si>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</si>
  <si>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</si>
  <si>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</si>
  <si>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</si>
  <si>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</si>
  <si>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</si>
  <si>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</si>
  <si>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</si>
  <si>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</si>
  <si>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</si>
  <si>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</si>
  <si>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</si>
  <si>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</si>
  <si>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</si>
  <si>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</si>
  <si>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</si>
  <si>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</si>
  <si>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</si>
  <si>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</si>
  <si>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</si>
  <si>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</si>
  <si>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</si>
  <si>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</si>
  <si>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</si>
  <si>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</si>
  <si>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</si>
  <si>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</si>
  <si>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</si>
  <si>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</si>
  <si>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</si>
  <si>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</si>
  <si>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</si>
  <si>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</si>
  <si>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</si>
  <si>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</si>
  <si>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</si>
  <si>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</si>
  <si>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</si>
  <si>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</si>
  <si>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</si>
  <si>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</si>
  <si>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</si>
  <si>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</si>
  <si>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</si>
  <si>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</si>
  <si>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</si>
  <si>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</si>
  <si>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</si>
  <si>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</si>
  <si>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</si>
  <si>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</si>
  <si>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</si>
  <si>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</si>
  <si>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</si>
  <si>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</si>
  <si>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</si>
  <si>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</si>
  <si>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</si>
  <si>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</si>
  <si>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</si>
  <si>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</si>
  <si>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</si>
  <si>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</si>
  <si>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</si>
  <si>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</si>
  <si>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</si>
  <si>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</si>
  <si>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</si>
  <si>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</si>
  <si>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</si>
  <si>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</si>
  <si>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</si>
  <si>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</si>
  <si>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</si>
  <si>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</si>
  <si>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</si>
  <si>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</si>
  <si>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</si>
  <si>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</si>
  <si>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</si>
  <si>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</si>
  <si>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</si>
  <si>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</si>
  <si>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</si>
  <si>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</si>
  <si>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</si>
  <si>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</si>
  <si>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</si>
  <si>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</si>
  <si>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</si>
  <si>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</si>
  <si>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</si>
  <si>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</si>
  <si>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</si>
  <si>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</si>
  <si>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</si>
  <si>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</si>
  <si>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</si>
  <si>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</si>
  <si>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</si>
  <si>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</si>
  <si>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</si>
  <si>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</si>
  <si>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</si>
  <si>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</si>
  <si>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</si>
  <si>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</si>
  <si>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</si>
  <si>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</si>
  <si>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</si>
  <si>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</si>
  <si>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</si>
  <si>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</si>
  <si>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</si>
  <si>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</si>
  <si>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</si>
  <si>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</si>
  <si>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</si>
  <si>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</si>
  <si>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</si>
  <si>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</si>
  <si>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</si>
  <si>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</si>
  <si>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</si>
  <si>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</si>
  <si>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</si>
  <si>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</si>
  <si>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</si>
  <si>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</si>
  <si>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</si>
  <si>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</si>
  <si>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</si>
  <si>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</si>
  <si>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</si>
  <si>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</si>
  <si>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</si>
  <si>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</si>
  <si>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</si>
  <si>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</si>
  <si>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</si>
  <si>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</si>
  <si>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</si>
  <si>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</si>
  <si>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</si>
  <si>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</si>
  <si>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</si>
  <si>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</si>
  <si>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</si>
  <si>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</si>
  <si>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</si>
  <si>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</si>
  <si>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</si>
  <si>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</si>
  <si>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</si>
  <si>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</si>
  <si>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</si>
  <si>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</si>
  <si>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</si>
  <si>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</si>
  <si>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</si>
  <si>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</si>
  <si>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</si>
  <si>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</si>
  <si>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</si>
  <si>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</si>
  <si>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</si>
  <si>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</si>
  <si>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</si>
  <si>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</si>
  <si>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</si>
  <si>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</si>
  <si>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</si>
  <si>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</si>
  <si>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</si>
  <si>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</si>
  <si>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</si>
  <si>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</si>
  <si>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</si>
  <si>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</si>
  <si>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</si>
  <si>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</si>
  <si>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</si>
  <si>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</si>
  <si>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</si>
  <si>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</si>
  <si>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</si>
  <si>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</si>
  <si>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</si>
  <si>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</si>
  <si>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</si>
  <si>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</si>
  <si>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</si>
  <si>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</si>
  <si>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</si>
  <si>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</si>
  <si>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</si>
  <si>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</si>
  <si>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</si>
  <si>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</si>
  <si>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</si>
  <si>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</si>
  <si>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</si>
  <si>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</si>
  <si>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</si>
  <si>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</si>
  <si>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</si>
  <si>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</si>
  <si>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</si>
  <si>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</si>
  <si>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</si>
  <si>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</si>
  <si>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</si>
  <si>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</si>
  <si>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</si>
  <si>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</si>
  <si>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</si>
  <si>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</si>
  <si>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</si>
  <si>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</si>
  <si>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</si>
  <si>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</si>
  <si>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</si>
  <si>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</si>
  <si>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</si>
  <si>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</si>
  <si>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</si>
  <si>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</si>
  <si>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</si>
  <si>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</si>
  <si>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</si>
  <si>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</si>
  <si>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</si>
  <si>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</si>
  <si>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</si>
  <si>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</si>
  <si>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</si>
  <si>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</si>
  <si>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</si>
  <si>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</si>
  <si>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</si>
  <si>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</si>
  <si>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</si>
  <si>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</si>
  <si>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</si>
  <si>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</si>
  <si>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</si>
  <si>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</si>
  <si>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</si>
  <si>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</si>
  <si>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</si>
  <si>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</si>
  <si>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</si>
  <si>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</si>
  <si>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</si>
  <si>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</si>
  <si>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</si>
  <si>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</si>
  <si>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</si>
  <si>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</si>
  <si>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</si>
  <si>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</si>
  <si>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</si>
  <si>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</si>
  <si>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</si>
  <si>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</si>
  <si>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</si>
  <si>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</si>
  <si>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</si>
  <si>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</si>
  <si>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</si>
  <si>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</si>
  <si>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</si>
  <si>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</si>
  <si>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</si>
  <si>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</si>
  <si>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</si>
  <si>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</si>
  <si>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</si>
  <si>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</si>
  <si>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</si>
  <si>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</si>
  <si>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</si>
  <si>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</si>
  <si>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</si>
  <si>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</si>
  <si>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</si>
  <si>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</si>
  <si>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</si>
  <si>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</si>
  <si>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</si>
  <si>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</si>
  <si>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</si>
  <si>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</si>
  <si>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</si>
  <si>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</si>
  <si>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</si>
  <si>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</si>
  <si>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</si>
  <si>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</si>
  <si>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</si>
  <si>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</si>
  <si>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</si>
  <si>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</si>
  <si>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</si>
  <si>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</si>
  <si>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</si>
  <si>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</si>
  <si>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</si>
  <si>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</si>
  <si>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</si>
  <si>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</si>
  <si>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</si>
  <si>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</si>
  <si>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</si>
  <si>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</si>
  <si>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</si>
  <si>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</si>
  <si>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</si>
  <si>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</si>
  <si>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</si>
  <si>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</si>
  <si>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</si>
  <si>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</si>
  <si>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</si>
  <si>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</si>
  <si>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</si>
  <si>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</si>
  <si>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</si>
  <si>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</si>
  <si>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</si>
  <si>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</si>
  <si>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</si>
  <si>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</si>
  <si>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</si>
  <si>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</si>
  <si>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</si>
  <si>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</si>
  <si>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</si>
  <si>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</si>
  <si>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</si>
  <si>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</si>
  <si>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</si>
  <si>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</si>
  <si>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</si>
  <si>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</si>
  <si>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</si>
  <si>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</si>
  <si>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</si>
  <si>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</si>
  <si>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</si>
  <si>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</si>
  <si>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</si>
  <si>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</si>
  <si>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</si>
  <si>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</si>
  <si>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</si>
  <si>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</si>
  <si>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</si>
  <si>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</si>
  <si>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</si>
  <si>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</si>
  <si>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</si>
  <si>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</si>
  <si>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</si>
  <si>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</si>
  <si>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</si>
  <si>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</si>
  <si>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</si>
  <si>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</si>
  <si>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</si>
  <si>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</si>
  <si>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</si>
  <si>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</si>
  <si>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</si>
  <si>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</si>
  <si>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</si>
  <si>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</si>
  <si>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</si>
  <si>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</si>
  <si>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</si>
  <si>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</si>
  <si>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</si>
  <si>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</si>
  <si>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</si>
  <si>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</si>
  <si>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</si>
  <si>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</si>
  <si>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</si>
  <si>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</si>
  <si>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</si>
  <si>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</si>
  <si>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</si>
  <si>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</si>
  <si>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</si>
  <si>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</si>
  <si>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</si>
  <si>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</si>
  <si>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</si>
  <si>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</si>
  <si>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</si>
  <si>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</si>
  <si>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</si>
  <si>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</si>
  <si>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</si>
  <si>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</si>
  <si>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</si>
  <si>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</si>
  <si>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</si>
  <si>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</si>
  <si>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</si>
  <si>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</si>
  <si>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</si>
  <si>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</si>
  <si>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</si>
  <si>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</si>
  <si>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</si>
  <si>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</si>
  <si>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</si>
  <si>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</si>
  <si>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</si>
  <si>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</si>
  <si>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</si>
  <si>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</si>
  <si>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</si>
  <si>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</si>
  <si>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</si>
  <si>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</si>
  <si>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</si>
  <si>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</si>
  <si>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</si>
  <si>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</si>
  <si>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</si>
  <si>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</si>
  <si>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</si>
  <si>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</si>
  <si>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</si>
  <si>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</si>
  <si>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</si>
  <si>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</si>
  <si>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</si>
  <si>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</si>
  <si>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</si>
  <si>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</si>
  <si>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</si>
  <si>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</si>
  <si>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</si>
  <si>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</si>
  <si>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</si>
  <si>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</si>
  <si>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</si>
  <si>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</si>
  <si>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</si>
  <si>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</si>
  <si>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</si>
  <si>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</si>
  <si>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</si>
  <si>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</si>
  <si>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</si>
  <si>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</si>
  <si>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</si>
  <si>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</si>
  <si>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</si>
  <si>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</si>
  <si>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</si>
  <si>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</si>
  <si>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</si>
  <si>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</si>
  <si>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</si>
  <si>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</si>
  <si>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</si>
  <si>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</si>
  <si>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</si>
  <si>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</si>
  <si>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</si>
  <si>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</si>
  <si>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</si>
  <si>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</si>
  <si>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</si>
  <si>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</si>
  <si>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</si>
  <si>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</si>
  <si>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</si>
  <si>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</si>
  <si>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</si>
  <si>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</si>
  <si>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</si>
  <si>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</si>
  <si>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</si>
  <si>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</si>
  <si>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</si>
  <si>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</si>
  <si>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</si>
  <si>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</si>
  <si>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</si>
  <si>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</si>
  <si>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</si>
  <si>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</si>
  <si>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</si>
  <si>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</si>
  <si>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</si>
  <si>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</si>
  <si>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</si>
  <si>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</si>
  <si>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</si>
  <si>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</si>
  <si>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</si>
  <si>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</si>
  <si>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</si>
  <si>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</si>
  <si>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</si>
  <si>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</si>
  <si>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</si>
  <si>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</si>
  <si>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</si>
  <si>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</si>
  <si>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</si>
  <si>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</si>
  <si>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</si>
  <si>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</si>
  <si>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</si>
  <si>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</si>
  <si>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</si>
  <si>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</si>
  <si>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</si>
  <si>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</si>
  <si>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</si>
  <si>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</si>
  <si>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</si>
  <si>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</si>
  <si>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</si>
  <si>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</si>
  <si>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</si>
  <si>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</si>
  <si>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</si>
  <si>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</si>
  <si>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</si>
  <si>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</si>
  <si>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</si>
  <si>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</si>
  <si>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</si>
  <si>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</si>
  <si>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</si>
  <si>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</si>
  <si>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</si>
  <si>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</si>
  <si>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</si>
  <si>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</si>
  <si>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</si>
  <si>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</si>
  <si>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</si>
  <si>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</si>
  <si>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</si>
  <si>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</si>
  <si>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</si>
  <si>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</si>
  <si>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</si>
  <si>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</si>
  <si>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</si>
  <si>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</si>
  <si>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</si>
  <si>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</si>
  <si>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</si>
  <si>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</si>
  <si>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</si>
  <si>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</si>
  <si>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</si>
  <si>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</si>
  <si>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</si>
  <si>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</si>
  <si>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</si>
  <si>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</si>
  <si>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</si>
  <si>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</si>
  <si>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</si>
  <si>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</si>
  <si>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</si>
  <si>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</si>
  <si>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</si>
  <si>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</si>
  <si>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</si>
  <si>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</si>
  <si>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</si>
  <si>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</si>
  <si>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</si>
  <si>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</si>
  <si>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</si>
  <si>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</si>
  <si>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</si>
  <si>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</si>
  <si>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</si>
  <si>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</si>
  <si>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</si>
  <si>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</si>
  <si>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</si>
  <si>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</si>
  <si>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</si>
  <si>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</si>
  <si>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</si>
  <si>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</si>
  <si>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</si>
  <si>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</si>
  <si>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</si>
  <si>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</si>
  <si>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</si>
  <si>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</si>
  <si>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</si>
  <si>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</si>
  <si>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</si>
  <si>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</si>
  <si>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</si>
  <si>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</si>
  <si>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</si>
  <si>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</si>
  <si>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</si>
  <si>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</si>
  <si>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</si>
  <si>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</si>
  <si>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</si>
  <si>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</si>
  <si>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</si>
  <si>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</si>
  <si>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</si>
  <si>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</si>
  <si>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</si>
  <si>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</si>
  <si>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</si>
  <si>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</si>
  <si>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</si>
  <si>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</si>
  <si>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</si>
  <si>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</si>
  <si>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</si>
  <si>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</si>
  <si>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</si>
  <si>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</si>
  <si>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</si>
  <si>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</si>
  <si>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</si>
  <si>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</si>
  <si>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</si>
  <si>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</si>
  <si>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</si>
  <si>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</si>
  <si>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</si>
  <si>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</si>
  <si>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</si>
  <si>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</si>
  <si>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</si>
  <si>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</si>
  <si>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</si>
  <si>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</si>
  <si>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</si>
  <si>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</si>
  <si>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</si>
  <si>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</si>
  <si>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</si>
  <si>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</si>
  <si>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</si>
  <si>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</si>
  <si>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</si>
  <si>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</si>
  <si>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</si>
  <si>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</si>
  <si>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</si>
  <si>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</si>
  <si>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</si>
  <si>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</si>
  <si>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</si>
  <si>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</si>
  <si>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</si>
  <si>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</si>
  <si>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</si>
  <si>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</si>
  <si>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</si>
  <si>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</si>
  <si>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</si>
  <si>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</si>
  <si>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</si>
  <si>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</si>
  <si>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</si>
  <si>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</si>
  <si>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</si>
  <si>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</si>
  <si>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</si>
  <si>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</si>
  <si>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</si>
  <si>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</si>
  <si>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</si>
  <si>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</si>
  <si>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</si>
  <si>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</si>
  <si>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</si>
  <si>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</si>
  <si>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</si>
  <si>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</si>
  <si>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</si>
  <si>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</si>
  <si>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</si>
  <si>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</si>
  <si>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</si>
  <si>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</si>
  <si>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</si>
  <si>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</si>
  <si>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</si>
  <si>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</si>
  <si>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</si>
  <si>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</si>
  <si>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</si>
  <si>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</si>
  <si>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</si>
  <si>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</si>
  <si>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</si>
  <si>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</si>
  <si>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</si>
  <si>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</si>
  <si>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</si>
  <si>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</si>
  <si>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</si>
  <si>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</si>
  <si>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</si>
  <si>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</si>
  <si>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</si>
  <si>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</si>
  <si>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</si>
  <si>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</si>
  <si>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</si>
  <si>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</si>
  <si>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</si>
  <si>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</si>
  <si>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</si>
  <si>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</si>
  <si>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</si>
  <si>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</si>
  <si>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</si>
  <si>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</si>
  <si>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</si>
  <si>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</si>
  <si>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</si>
  <si>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</si>
  <si>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</si>
  <si>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</si>
  <si>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</si>
  <si>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</si>
  <si>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</si>
  <si>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</si>
  <si>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</si>
  <si>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</si>
  <si>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</si>
  <si>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</si>
  <si>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</si>
  <si>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</si>
  <si>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</si>
  <si>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</si>
  <si>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</si>
  <si>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</si>
  <si>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</si>
  <si>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</si>
  <si>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</si>
  <si>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</si>
  <si>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</si>
  <si>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</si>
  <si>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</si>
  <si>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</si>
  <si>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</si>
  <si>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</si>
  <si>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</si>
  <si>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</si>
  <si>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</si>
  <si>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</si>
  <si>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</si>
  <si>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</si>
  <si>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</si>
  <si>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</si>
  <si>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</si>
  <si>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</si>
  <si>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</si>
  <si>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</si>
  <si>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</si>
  <si>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</si>
  <si>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</si>
  <si>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</si>
  <si>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</si>
  <si>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</si>
  <si>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</si>
  <si>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</si>
  <si>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</si>
  <si>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</si>
  <si>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</si>
  <si>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</si>
  <si>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</si>
  <si>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</si>
  <si>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</si>
  <si>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</si>
  <si>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</si>
  <si>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</si>
  <si>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</si>
  <si>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</si>
  <si>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</si>
  <si>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</si>
  <si>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</si>
  <si>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</si>
  <si>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</si>
  <si>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</si>
  <si>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</si>
  <si>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</si>
  <si>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</si>
  <si>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</si>
  <si>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</si>
  <si>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</si>
  <si>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</si>
  <si>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</si>
  <si>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</si>
  <si>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</si>
  <si>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</si>
  <si>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</si>
  <si>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</si>
  <si>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</si>
  <si>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</si>
  <si>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</si>
  <si>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</si>
  <si>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</si>
  <si>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</si>
  <si>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</si>
  <si>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</si>
  <si>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</si>
  <si>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</si>
  <si>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</si>
  <si>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</si>
  <si>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</si>
  <si>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</si>
  <si>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</si>
  <si>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</si>
  <si>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</si>
  <si>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</si>
  <si>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</si>
  <si>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</si>
  <si>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</si>
  <si>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</si>
  <si>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</si>
  <si>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</si>
  <si>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</si>
  <si>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</si>
  <si>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</si>
  <si>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</si>
  <si>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</si>
  <si>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</si>
  <si>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</si>
  <si>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</si>
  <si>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</si>
  <si>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</si>
  <si>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</si>
  <si>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</si>
  <si>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</si>
  <si>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</si>
  <si>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</si>
  <si>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</si>
  <si>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</si>
  <si>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</si>
  <si>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</si>
  <si>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</si>
  <si>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</si>
  <si>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</si>
  <si>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</si>
  <si>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</si>
  <si>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</si>
  <si>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</si>
  <si>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</si>
  <si>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</si>
  <si>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</si>
  <si>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</si>
  <si>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</si>
  <si>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</si>
  <si>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</si>
  <si>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</si>
  <si>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</si>
  <si>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</si>
  <si>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</si>
  <si>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</si>
  <si>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</si>
  <si>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</si>
  <si>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</si>
  <si>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</si>
  <si>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</si>
  <si>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</si>
  <si>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</si>
  <si>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</si>
  <si>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</si>
  <si>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</si>
  <si>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</si>
  <si>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</si>
  <si>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</si>
  <si>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</si>
  <si>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</si>
  <si>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</si>
  <si>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</si>
  <si>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</si>
  <si>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</si>
  <si>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</si>
  <si>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</si>
  <si>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</si>
  <si>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</si>
  <si>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</si>
  <si>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</si>
  <si>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</si>
  <si>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</si>
  <si>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</si>
  <si>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</si>
  <si>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</si>
  <si>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</si>
  <si>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</si>
  <si>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</si>
  <si>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</si>
  <si>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</si>
  <si>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</si>
  <si>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</si>
  <si>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</si>
  <si>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</si>
  <si>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</si>
  <si>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</si>
  <si>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</si>
  <si>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</si>
  <si>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</si>
  <si>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</si>
  <si>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</si>
  <si>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</si>
  <si>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</si>
  <si>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</si>
  <si>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</si>
  <si>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</si>
  <si>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</si>
  <si>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</si>
  <si>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</si>
  <si>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</si>
  <si>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</si>
  <si>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</si>
  <si>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</si>
  <si>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</si>
  <si>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</si>
  <si>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</si>
  <si>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</si>
  <si>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</si>
  <si>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</si>
  <si>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</si>
  <si>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</si>
  <si>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</si>
  <si>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</si>
  <si>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</si>
  <si>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</si>
  <si>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</si>
  <si>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</si>
  <si>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</si>
  <si>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</si>
  <si>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</si>
  <si>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</si>
  <si>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</si>
  <si>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</si>
  <si>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</si>
  <si>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</si>
  <si>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</si>
  <si>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</si>
  <si>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</si>
  <si>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</si>
  <si>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</si>
  <si>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</si>
  <si>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</si>
  <si>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</si>
  <si>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</si>
  <si>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</si>
  <si>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</si>
  <si>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</si>
  <si>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</si>
  <si>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</si>
  <si>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</si>
  <si>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</si>
  <si>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</si>
  <si>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</si>
  <si>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</si>
  <si>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</si>
  <si>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</si>
  <si>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</si>
  <si>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</si>
  <si>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</si>
  <si>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</si>
  <si>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</si>
  <si>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</si>
  <si>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</si>
  <si>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</si>
  <si>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</si>
  <si>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</si>
  <si>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</si>
  <si>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</si>
  <si>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</si>
  <si>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</si>
  <si>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</si>
  <si>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</si>
  <si>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</si>
  <si>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</si>
  <si>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</si>
  <si>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</si>
  <si>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</si>
  <si>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</si>
  <si>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</si>
  <si>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</si>
  <si>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</si>
  <si>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</si>
  <si>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</si>
  <si>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</si>
  <si>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</si>
  <si>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</si>
  <si>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</si>
  <si>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</si>
  <si>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</si>
  <si>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</si>
  <si>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</si>
  <si>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</si>
  <si>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</si>
  <si>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</si>
  <si>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</si>
  <si>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</si>
  <si>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</si>
  <si>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</si>
  <si>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</si>
  <si>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</si>
  <si>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</si>
  <si>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</si>
  <si>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</si>
  <si>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</si>
  <si>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</si>
  <si>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</si>
  <si>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</si>
  <si>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</si>
  <si>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</si>
  <si>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</si>
  <si>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</si>
  <si>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</si>
  <si>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</si>
  <si>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</si>
  <si>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</si>
  <si>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</si>
  <si>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</si>
  <si>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</si>
  <si>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</si>
  <si>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</si>
  <si>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</si>
  <si>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</si>
  <si>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</si>
  <si>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</si>
  <si>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</si>
  <si>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</si>
  <si>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</si>
  <si>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</si>
  <si>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</si>
  <si>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</si>
  <si>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</si>
  <si>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</si>
  <si>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</si>
  <si>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</si>
  <si>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</si>
  <si>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</si>
  <si>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</si>
  <si>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</si>
  <si>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</si>
  <si>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</si>
  <si>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</si>
  <si>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</si>
  <si>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</si>
  <si>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</si>
  <si>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</si>
  <si>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</si>
  <si>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</si>
  <si>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</si>
  <si>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</si>
  <si>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</si>
  <si>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</si>
  <si>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</si>
  <si>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</si>
  <si>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</si>
  <si>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</si>
  <si>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</si>
  <si>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</si>
  <si>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</si>
  <si>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</si>
  <si>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</si>
  <si>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</si>
  <si>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</si>
  <si>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</si>
  <si>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</si>
  <si>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</si>
  <si>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</si>
  <si>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</si>
  <si>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</si>
  <si>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</si>
  <si>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</si>
  <si>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</si>
  <si>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</si>
  <si>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</si>
  <si>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</si>
  <si>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</si>
  <si>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</si>
  <si>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</si>
  <si>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</si>
  <si>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</si>
  <si>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</si>
  <si>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</si>
  <si>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</si>
  <si>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</si>
  <si>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</si>
  <si>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</si>
  <si>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</si>
  <si>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</si>
  <si>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</si>
  <si>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</si>
  <si>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</si>
  <si>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</si>
  <si>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</si>
  <si>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</si>
  <si>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</si>
  <si>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</si>
  <si>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</si>
  <si>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</si>
  <si>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</si>
  <si>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</si>
  <si>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</si>
  <si>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</si>
  <si>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</si>
  <si>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</si>
  <si>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</si>
  <si>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</si>
  <si>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</si>
  <si>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</si>
  <si>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</si>
  <si>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</si>
  <si>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</si>
  <si>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</si>
  <si>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</si>
  <si>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</si>
  <si>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</si>
  <si>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</si>
  <si>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</si>
  <si>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</si>
  <si>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</si>
  <si>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</si>
  <si>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</si>
  <si>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</si>
  <si>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</si>
  <si>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</si>
  <si>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</si>
  <si>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</si>
  <si>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</si>
  <si>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</si>
  <si>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</si>
  <si>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</si>
  <si>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</si>
  <si>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</si>
  <si>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</si>
  <si>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</si>
  <si>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</si>
  <si>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</si>
  <si>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</si>
  <si>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</si>
  <si>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</si>
  <si>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</si>
  <si>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</si>
  <si>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</si>
  <si>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</si>
  <si>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</si>
  <si>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</si>
  <si>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</si>
  <si>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</si>
  <si>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</si>
  <si>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</si>
  <si>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</si>
  <si>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</si>
  <si>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</si>
  <si>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</si>
  <si>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</si>
  <si>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</si>
  <si>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</si>
  <si>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</si>
  <si>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</si>
  <si>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</si>
  <si>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</si>
  <si>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</si>
  <si>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</si>
  <si>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</si>
  <si>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</si>
  <si>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</si>
  <si>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</si>
  <si>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</si>
  <si>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</si>
  <si>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</si>
  <si>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</si>
  <si>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</si>
  <si>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</si>
  <si>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</si>
  <si>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</si>
  <si>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</si>
  <si>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</si>
  <si>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</si>
  <si>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</si>
  <si>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</si>
  <si>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</si>
  <si>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</si>
  <si>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</si>
  <si>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</si>
  <si>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</si>
  <si>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</si>
  <si>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</si>
  <si>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</si>
  <si>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</si>
  <si>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</si>
  <si>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</si>
  <si>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</si>
  <si>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</si>
  <si>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</si>
  <si>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</si>
  <si>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</si>
  <si>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</si>
  <si>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</si>
  <si>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</si>
  <si>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</si>
  <si>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</si>
  <si>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</si>
  <si>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</si>
  <si>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</si>
  <si>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</si>
  <si>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</si>
  <si>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</si>
  <si>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</si>
  <si>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</si>
  <si>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</si>
  <si>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</si>
  <si>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</si>
  <si>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</si>
  <si>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</si>
  <si>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</si>
  <si>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</si>
  <si>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</si>
  <si>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</si>
  <si>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</si>
  <si>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</si>
  <si>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</si>
  <si>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</si>
  <si>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</si>
  <si>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</si>
  <si>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</si>
  <si>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</si>
  <si>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</si>
  <si>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</si>
  <si>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</si>
  <si>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</si>
  <si>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</si>
  <si>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</si>
  <si>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</si>
  <si>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</si>
  <si>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</si>
  <si>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</si>
  <si>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</si>
  <si>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</si>
  <si>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</si>
  <si>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</si>
  <si>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</si>
  <si>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</si>
  <si>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</si>
  <si>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</si>
  <si>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</si>
  <si>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</si>
  <si>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</si>
  <si>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</si>
  <si>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</si>
  <si>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</si>
  <si>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</si>
  <si>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</si>
  <si>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</si>
  <si>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</si>
  <si>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</si>
  <si>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</si>
  <si>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</si>
  <si>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</si>
  <si>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</si>
  <si>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</si>
  <si>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</si>
  <si>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</si>
  <si>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</si>
  <si>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</si>
  <si>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</si>
  <si>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</si>
  <si>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</si>
  <si>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</si>
  <si>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</si>
  <si>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</si>
  <si>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</si>
  <si>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</si>
  <si>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</si>
  <si>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</si>
  <si>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</si>
  <si>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</si>
  <si>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</si>
  <si>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</si>
  <si>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</si>
  <si>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</si>
  <si>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</si>
  <si>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</si>
  <si>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</si>
  <si>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</si>
  <si>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</si>
  <si>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</si>
  <si>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</si>
  <si>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</si>
  <si>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</si>
  <si>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</si>
  <si>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</si>
  <si>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</si>
  <si>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</si>
  <si>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</si>
  <si>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</si>
  <si>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</si>
  <si>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</si>
  <si>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</si>
  <si>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</si>
  <si>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</si>
  <si>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</si>
  <si>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</si>
  <si>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</si>
  <si>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</si>
  <si>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</si>
  <si>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</si>
  <si>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</si>
  <si>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</si>
  <si>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</si>
  <si>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</si>
  <si>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</si>
  <si>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</si>
  <si>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</si>
  <si>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</si>
  <si>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</si>
  <si>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</si>
  <si>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</si>
  <si>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</si>
  <si>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</si>
  <si>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</si>
  <si>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</si>
  <si>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</si>
  <si>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</si>
  <si>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</si>
  <si>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</si>
  <si>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</si>
  <si>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</si>
  <si>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</si>
  <si>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</si>
  <si>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</si>
  <si>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</si>
  <si>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</si>
  <si>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</si>
  <si>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</si>
  <si>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</si>
  <si>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</si>
  <si>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</si>
  <si>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</si>
  <si>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</si>
  <si>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</si>
  <si>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</si>
  <si>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</si>
  <si>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</si>
  <si>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</si>
  <si>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</si>
  <si>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</si>
  <si>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</si>
  <si>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</si>
  <si>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</si>
  <si>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</si>
  <si>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</si>
  <si>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</si>
  <si>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</si>
  <si>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</si>
  <si>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</si>
  <si>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</si>
  <si>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</si>
  <si>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</si>
  <si>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</si>
  <si>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</si>
  <si>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</si>
  <si>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</si>
  <si>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</si>
  <si>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</si>
  <si>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</si>
  <si>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</si>
  <si>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</si>
  <si>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</si>
  <si>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</si>
  <si>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</si>
  <si>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</si>
  <si>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</si>
  <si>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</si>
  <si>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</si>
  <si>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</si>
  <si>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</si>
  <si>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</si>
  <si>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</si>
  <si>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</si>
  <si>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</si>
  <si>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</si>
  <si>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</si>
  <si>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</si>
  <si>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</si>
  <si>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</si>
  <si>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</si>
  <si>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</si>
  <si>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</si>
  <si>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</si>
  <si>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</si>
  <si>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</si>
  <si>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</si>
  <si>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</si>
  <si>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</si>
  <si>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</si>
  <si>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</si>
  <si>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</si>
  <si>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</si>
  <si>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</si>
  <si>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</si>
  <si>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</si>
  <si>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</si>
  <si>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</si>
  <si>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</si>
  <si>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</si>
  <si>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</si>
  <si>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</si>
  <si>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</si>
  <si>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</si>
  <si>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</si>
  <si>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</si>
  <si>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</si>
  <si>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</si>
  <si>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</si>
  <si>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</si>
  <si>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</si>
  <si>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</si>
  <si>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</si>
  <si>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</si>
  <si>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</si>
  <si>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</si>
  <si>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</si>
  <si>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</si>
  <si>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</si>
  <si>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</si>
  <si>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</si>
  <si>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</si>
  <si>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</si>
  <si>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</si>
  <si>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</si>
  <si>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</si>
  <si>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</si>
  <si>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</si>
  <si>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</si>
  <si>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</si>
  <si>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</si>
  <si>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</si>
  <si>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</si>
  <si>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</si>
  <si>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</si>
  <si>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</si>
  <si>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</si>
  <si>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</si>
  <si>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</si>
  <si>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</si>
  <si>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</si>
  <si>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</si>
  <si>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</si>
  <si>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</si>
  <si>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</si>
  <si>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</si>
  <si>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</si>
  <si>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</si>
  <si>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</si>
  <si>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</si>
  <si>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</si>
  <si>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</si>
  <si>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</si>
  <si>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</si>
  <si>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</si>
  <si>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</si>
  <si>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</si>
  <si>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</si>
  <si>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</si>
  <si>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</si>
  <si>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</si>
  <si>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</si>
  <si>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</si>
  <si>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</si>
  <si>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</si>
  <si>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</si>
  <si>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</si>
  <si>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</si>
  <si>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</si>
  <si>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</si>
  <si>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</si>
  <si>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</si>
  <si>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</si>
  <si>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</si>
  <si>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</si>
  <si>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</si>
  <si>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</si>
  <si>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</si>
  <si>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</si>
  <si>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</si>
  <si>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</si>
  <si>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</si>
  <si>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</si>
  <si>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</si>
  <si>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</si>
  <si>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</si>
  <si>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</si>
  <si>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</si>
  <si>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</si>
  <si>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</si>
  <si>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</si>
  <si>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</si>
  <si>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</si>
  <si>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</si>
  <si>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</si>
  <si>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</si>
  <si>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</si>
  <si>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</si>
  <si>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</si>
  <si>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</si>
  <si>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</si>
  <si>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</si>
  <si>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</si>
  <si>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</si>
  <si>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</si>
  <si>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</si>
  <si>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</si>
  <si>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</si>
  <si>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</si>
  <si>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</si>
  <si>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</si>
  <si>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</si>
  <si>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</si>
  <si>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</si>
  <si>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</si>
  <si>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</si>
  <si>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</si>
  <si>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</si>
  <si>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</si>
  <si>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</si>
  <si>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</si>
  <si>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</si>
  <si>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</si>
  <si>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</si>
  <si>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</si>
  <si>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</si>
  <si>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</si>
  <si>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</si>
  <si>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</si>
  <si>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</si>
  <si>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</si>
  <si>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</si>
  <si>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</si>
  <si>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</si>
  <si>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</si>
  <si>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</si>
  <si>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</si>
  <si>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</si>
  <si>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</si>
  <si>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</si>
  <si>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</si>
  <si>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</si>
  <si>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</si>
  <si>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</si>
  <si>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</si>
  <si>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</si>
  <si>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</si>
  <si>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</si>
  <si>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</si>
  <si>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</si>
  <si>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</si>
  <si>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</si>
  <si>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</si>
  <si>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</si>
  <si>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</si>
  <si>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</si>
  <si>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</si>
  <si>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</si>
  <si>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</si>
  <si>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</si>
  <si>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</si>
  <si>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</si>
  <si>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</si>
  <si>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</si>
  <si>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</si>
  <si>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</si>
  <si>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</si>
  <si>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</si>
  <si>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</si>
  <si>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</si>
  <si>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</si>
  <si>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</si>
  <si>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</si>
  <si>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</si>
  <si>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</si>
  <si>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</si>
  <si>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</si>
  <si>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</si>
  <si>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</si>
  <si>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</si>
  <si>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</si>
  <si>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</si>
  <si>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</si>
  <si>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</si>
  <si>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</si>
  <si>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</si>
  <si>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</si>
  <si>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</si>
  <si>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</si>
  <si>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</si>
  <si>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</si>
  <si>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</si>
  <si>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</si>
  <si>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</si>
  <si>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</si>
  <si>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</si>
  <si>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</si>
  <si>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</si>
  <si>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</si>
  <si>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</si>
  <si>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</si>
  <si>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</si>
  <si>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</si>
  <si>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</si>
  <si>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</si>
  <si>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</si>
  <si>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</si>
  <si>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</si>
  <si>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</si>
  <si>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</si>
  <si>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</si>
  <si>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</si>
  <si>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</si>
  <si>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</si>
  <si>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</si>
  <si>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</si>
  <si>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</si>
  <si>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</si>
  <si>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</si>
  <si>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</si>
  <si>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</si>
  <si>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</si>
  <si>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</si>
  <si>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</si>
  <si>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</si>
  <si>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</si>
  <si>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</si>
  <si>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</si>
  <si>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</si>
  <si>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</si>
  <si>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</si>
  <si>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</si>
  <si>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</si>
  <si>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</si>
  <si>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</si>
  <si>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</si>
  <si>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</si>
  <si>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</si>
  <si>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</si>
  <si>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</si>
  <si>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</si>
  <si>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</si>
  <si>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</si>
  <si>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</si>
  <si>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</si>
  <si>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</si>
  <si>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</si>
  <si>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</si>
  <si>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</si>
  <si>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</si>
  <si>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</si>
  <si>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</si>
  <si>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</si>
  <si>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</si>
  <si>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</si>
  <si>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</si>
  <si>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</si>
  <si>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</si>
  <si>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</si>
  <si>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</si>
  <si>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</si>
  <si>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</si>
  <si>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</si>
  <si>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</si>
  <si>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</si>
  <si>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</si>
  <si>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</si>
  <si>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</si>
  <si>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</si>
  <si>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</si>
  <si>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</si>
  <si>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</si>
  <si>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</si>
  <si>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</si>
  <si>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</si>
  <si>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</si>
  <si>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</si>
  <si>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</si>
  <si>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</si>
  <si>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</si>
  <si>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</si>
  <si>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</si>
  <si>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</si>
  <si>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</si>
  <si>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</si>
  <si>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</si>
  <si>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</si>
  <si>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</si>
  <si>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</si>
  <si>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</si>
  <si>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</si>
  <si>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</si>
  <si>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</si>
  <si>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</si>
  <si>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</si>
  <si>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</si>
  <si>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</si>
  <si>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</si>
  <si>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</si>
  <si>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</si>
  <si>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</si>
  <si>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</si>
  <si>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</si>
  <si>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</si>
  <si>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</si>
  <si>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</si>
  <si>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</si>
  <si>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</si>
  <si>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</si>
  <si>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</si>
  <si>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</si>
  <si>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</si>
  <si>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</si>
  <si>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</si>
  <si>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</si>
  <si>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</si>
  <si>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</si>
  <si>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</si>
  <si>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</si>
  <si>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</si>
  <si>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</si>
  <si>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</si>
  <si>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</si>
  <si>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</si>
  <si>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</si>
  <si>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</si>
  <si>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</si>
  <si>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</si>
  <si>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</si>
  <si>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</si>
  <si>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</si>
  <si>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</si>
  <si>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</si>
  <si>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</si>
  <si>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</si>
  <si>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</si>
  <si>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</si>
  <si>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</si>
  <si>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</si>
  <si>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</si>
  <si>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</si>
  <si>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</si>
  <si>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</si>
  <si>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</si>
  <si>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</si>
  <si>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</si>
  <si>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</si>
  <si>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</si>
  <si>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</si>
  <si>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</si>
  <si>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</si>
  <si>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</si>
  <si>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</si>
  <si>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</si>
  <si>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</si>
  <si>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</si>
  <si>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</si>
  <si>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</si>
  <si>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</si>
  <si>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</si>
  <si>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</si>
  <si>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</si>
  <si>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</si>
  <si>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</si>
  <si>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</si>
  <si>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</si>
  <si>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</si>
  <si>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</si>
  <si>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</si>
  <si>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</si>
  <si>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</si>
  <si>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</si>
  <si>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</si>
  <si>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</si>
  <si>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</si>
  <si>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</si>
  <si>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</si>
  <si>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</si>
  <si>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</si>
  <si>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</si>
  <si>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</si>
  <si>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</si>
  <si>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</si>
  <si>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</si>
  <si>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</si>
  <si>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</si>
  <si>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</si>
  <si>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</si>
  <si>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</si>
  <si>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</si>
  <si>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</si>
  <si>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</si>
  <si>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</si>
  <si>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</si>
  <si>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</si>
  <si>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</si>
  <si>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</si>
  <si>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</si>
  <si>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</si>
  <si>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</si>
  <si>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</si>
  <si>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</si>
  <si>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</si>
  <si>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</si>
  <si>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</si>
  <si>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</si>
  <si>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</si>
  <si>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</si>
  <si>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</si>
  <si>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</si>
  <si>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</si>
  <si>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</si>
  <si>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</si>
  <si>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</si>
  <si>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</si>
  <si>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</si>
  <si>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</si>
  <si>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</si>
  <si>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</si>
  <si>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</si>
  <si>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</si>
  <si>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</si>
  <si>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</si>
  <si>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</si>
  <si>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</si>
  <si>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</si>
  <si>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</si>
  <si>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</si>
  <si>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</si>
  <si>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</si>
  <si>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</si>
  <si>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</si>
  <si>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</si>
  <si>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</si>
  <si>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</si>
  <si>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</si>
  <si>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</si>
  <si>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</si>
  <si>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</si>
  <si>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</si>
  <si>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</si>
  <si>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</si>
  <si>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</si>
  <si>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</si>
  <si>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</si>
  <si>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</si>
  <si>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</si>
  <si>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</si>
  <si>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</si>
  <si>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</si>
  <si>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</si>
  <si>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</si>
  <si>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</si>
  <si>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</si>
  <si>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</si>
  <si>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</si>
  <si>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</si>
  <si>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</si>
  <si>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</si>
  <si>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</si>
  <si>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</si>
  <si>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</si>
  <si>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</si>
  <si>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</si>
  <si>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</si>
  <si>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</si>
  <si>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</si>
  <si>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</si>
  <si>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</si>
  <si>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</si>
  <si>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</si>
  <si>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</si>
  <si>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</si>
  <si>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</si>
  <si>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</si>
  <si>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</si>
  <si>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</si>
  <si>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</si>
  <si>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</si>
  <si>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</si>
  <si>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</si>
  <si>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</si>
  <si>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</si>
  <si>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</si>
  <si>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</si>
  <si>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</si>
  <si>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</si>
  <si>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</si>
  <si>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</si>
  <si>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</si>
  <si>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</si>
  <si>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</si>
  <si>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</si>
  <si>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</si>
  <si>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</si>
  <si>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</si>
  <si>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</si>
  <si>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</si>
  <si>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</si>
  <si>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</si>
  <si>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</si>
  <si>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</si>
  <si>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</si>
  <si>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</si>
  <si>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</si>
  <si>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</si>
  <si>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</si>
  <si>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</si>
  <si>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</si>
  <si>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</si>
  <si>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</si>
  <si>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</si>
  <si>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</si>
  <si>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</si>
  <si>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</si>
  <si>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</si>
  <si>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</si>
  <si>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</si>
  <si>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</si>
  <si>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</si>
  <si>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</si>
  <si>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</si>
  <si>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</si>
  <si>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</si>
  <si>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</si>
  <si>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</si>
  <si>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</si>
  <si>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</si>
  <si>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</si>
  <si>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</si>
  <si>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</si>
  <si>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</si>
  <si>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</si>
  <si>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</si>
  <si>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</si>
  <si>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</si>
  <si>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</si>
  <si>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</si>
  <si>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</si>
  <si>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</si>
  <si>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</si>
  <si>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</si>
  <si>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</si>
  <si>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</si>
  <si>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</si>
  <si>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</si>
  <si>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</si>
  <si>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</si>
  <si>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</si>
  <si>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</si>
  <si>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</si>
  <si>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</si>
  <si>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</si>
  <si>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</si>
  <si>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</si>
  <si>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</si>
  <si>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</si>
  <si>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</si>
  <si>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</si>
  <si>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</si>
  <si>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</si>
  <si>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</si>
  <si>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</si>
  <si>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</si>
  <si>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</si>
  <si>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</si>
  <si>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</si>
  <si>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</si>
  <si>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</si>
  <si>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</si>
  <si>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</si>
  <si>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</si>
  <si>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</si>
  <si>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</si>
  <si>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</si>
  <si>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</si>
  <si>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</si>
  <si>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</si>
  <si>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</si>
  <si>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</si>
  <si>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</si>
  <si>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</si>
  <si>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</si>
  <si>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</si>
  <si>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</si>
  <si>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</si>
  <si>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</si>
  <si>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</si>
  <si>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</si>
  <si>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</si>
  <si>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</si>
  <si>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</si>
  <si>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</si>
  <si>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</si>
  <si>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</si>
  <si>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</si>
  <si>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</si>
  <si>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</si>
  <si>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</si>
  <si>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</si>
  <si>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</si>
  <si>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</si>
  <si>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</si>
  <si>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</si>
  <si>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</si>
  <si>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</si>
  <si>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</si>
  <si>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</si>
  <si>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</si>
  <si>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</si>
  <si>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</si>
  <si>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</si>
  <si>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</si>
  <si>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</si>
  <si>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</si>
  <si>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</si>
  <si>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</si>
  <si>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</si>
  <si>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</si>
  <si>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</si>
  <si>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</si>
  <si>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</si>
  <si>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</si>
  <si>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</si>
  <si>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</si>
  <si>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</si>
  <si>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</si>
  <si>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</si>
  <si>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</si>
  <si>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</si>
  <si>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</si>
  <si>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</si>
  <si>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</si>
  <si>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</si>
  <si>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</si>
  <si>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</si>
  <si>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</si>
  <si>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</si>
  <si>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</si>
  <si>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</si>
  <si>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</si>
  <si>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</si>
  <si>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</si>
  <si>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</si>
  <si>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</si>
  <si>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</si>
  <si>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</si>
  <si>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</si>
  <si>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</si>
  <si>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</si>
  <si>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</si>
  <si>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</si>
  <si>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</si>
  <si>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</si>
  <si>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</si>
  <si>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</si>
  <si>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</si>
  <si>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</si>
  <si>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</si>
  <si>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</si>
  <si>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</si>
  <si>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</si>
  <si>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</si>
  <si>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</si>
  <si>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</si>
  <si>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</si>
  <si>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</si>
  <si>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</si>
  <si>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</si>
  <si>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</si>
  <si>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</si>
  <si>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</si>
  <si>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</si>
  <si>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</si>
  <si>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</si>
  <si>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</si>
  <si>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</si>
  <si>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</si>
  <si>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</si>
  <si>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</si>
  <si>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</si>
  <si>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</si>
  <si>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</si>
  <si>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</si>
  <si>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</si>
  <si>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</si>
  <si>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</si>
  <si>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</si>
  <si>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</si>
  <si>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</si>
  <si>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</si>
  <si>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</si>
  <si>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</si>
  <si>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</si>
  <si>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</si>
  <si>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</si>
  <si>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</si>
  <si>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</si>
  <si>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</si>
  <si>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</si>
  <si>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</si>
  <si>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</si>
  <si>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</si>
  <si>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</si>
  <si>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</si>
  <si>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</si>
  <si>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</si>
  <si>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</si>
  <si>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</si>
  <si>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</si>
  <si>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</si>
  <si>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</si>
  <si>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</si>
  <si>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</si>
  <si>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</si>
  <si>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</si>
  <si>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</si>
  <si>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</si>
  <si>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</si>
  <si>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</si>
  <si>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</si>
  <si>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</si>
  <si>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</si>
  <si>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</si>
  <si>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</si>
  <si>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</si>
  <si>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</si>
  <si>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</si>
  <si>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</si>
  <si>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</si>
  <si>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</si>
  <si>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</si>
  <si>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</si>
  <si>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</si>
  <si>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</si>
  <si>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</si>
  <si>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</si>
  <si>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</si>
  <si>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</si>
  <si>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</si>
  <si>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</si>
  <si>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</si>
  <si>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</si>
  <si>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</si>
  <si>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</si>
  <si>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</si>
  <si>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</si>
  <si>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</si>
  <si>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</si>
  <si>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</si>
  <si>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</si>
  <si>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</si>
  <si>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</si>
  <si>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</si>
  <si>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</si>
  <si>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</si>
  <si>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</si>
  <si>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</si>
  <si>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</si>
  <si>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</si>
  <si>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</si>
  <si>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</si>
  <si>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</si>
  <si>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</si>
  <si>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</si>
  <si>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</si>
  <si>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</si>
  <si>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</si>
  <si>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</si>
  <si>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</si>
  <si>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</si>
  <si>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</si>
  <si>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</si>
  <si>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</si>
  <si>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</si>
  <si>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</si>
  <si>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</si>
  <si>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</si>
  <si>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</si>
  <si>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</si>
  <si>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</si>
  <si>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</si>
  <si>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</si>
  <si>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</si>
  <si>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</si>
  <si>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</si>
  <si>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</si>
  <si>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</si>
  <si>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</si>
  <si>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</si>
  <si>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</si>
  <si>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</si>
  <si>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</si>
  <si>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</si>
  <si>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</si>
  <si>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</si>
  <si>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</si>
  <si>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</si>
  <si>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</si>
  <si>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</si>
  <si>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</si>
  <si>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</si>
  <si>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</si>
  <si>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</si>
  <si>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</si>
  <si>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</si>
  <si>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</si>
  <si>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</si>
  <si>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</si>
  <si>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</si>
  <si>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</si>
  <si>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</si>
  <si>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</si>
  <si>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</si>
  <si>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</si>
  <si>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</si>
  <si>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</si>
  <si>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</si>
  <si>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</si>
  <si>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</si>
  <si>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</si>
  <si>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</si>
  <si>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</si>
  <si>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</si>
  <si>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</si>
  <si>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</si>
  <si>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</si>
  <si>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</si>
  <si>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</si>
  <si>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</si>
  <si>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</si>
  <si>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</si>
  <si>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</si>
  <si>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</si>
  <si>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</si>
  <si>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</si>
  <si>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</si>
  <si>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</si>
  <si>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</si>
  <si>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</si>
  <si>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</si>
  <si>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</si>
  <si>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</si>
  <si>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</si>
  <si>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</si>
  <si>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</si>
  <si>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</si>
  <si>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</si>
  <si>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</si>
  <si>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</si>
  <si>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</si>
  <si>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</si>
  <si>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</si>
  <si>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</si>
  <si>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</si>
  <si>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</si>
  <si>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</si>
  <si>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</si>
  <si>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</si>
  <si>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</si>
  <si>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</si>
  <si>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</si>
  <si>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</si>
  <si>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</si>
  <si>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</si>
  <si>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</si>
  <si>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</si>
  <si>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</si>
  <si>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</si>
  <si>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</si>
  <si>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</si>
  <si>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</si>
  <si>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</si>
  <si>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</si>
  <si>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</si>
  <si>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</si>
  <si>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</si>
  <si>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</si>
  <si>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</si>
  <si>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</si>
  <si>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</si>
  <si>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</si>
  <si>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</si>
  <si>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</si>
  <si>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</si>
  <si>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</si>
  <si>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</si>
  <si>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</si>
  <si>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</si>
  <si>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</si>
  <si>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</si>
  <si>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</si>
  <si>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</si>
  <si>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</si>
  <si>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</si>
  <si>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</si>
  <si>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</si>
  <si>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</si>
  <si>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</si>
  <si>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</si>
  <si>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</si>
  <si>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</si>
  <si>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</si>
  <si>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</si>
  <si>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</si>
  <si>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</si>
  <si>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</si>
  <si>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</si>
  <si>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</si>
  <si>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</si>
  <si>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</si>
  <si>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</si>
  <si>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</si>
  <si>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</si>
  <si>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</si>
  <si>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</si>
  <si>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</si>
  <si>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</si>
  <si>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</si>
  <si>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</si>
  <si>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</si>
  <si>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</si>
  <si>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</si>
  <si>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</si>
  <si>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</si>
  <si>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</si>
  <si>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</si>
  <si>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</si>
  <si>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</si>
  <si>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</si>
  <si>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</si>
  <si>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</si>
  <si>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</si>
  <si>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</si>
  <si>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</si>
  <si>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</si>
  <si>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</si>
  <si>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</si>
  <si>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</si>
  <si>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</si>
  <si>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</si>
  <si>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</si>
  <si>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</si>
  <si>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</si>
  <si>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</si>
  <si>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</si>
  <si>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</si>
  <si>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</si>
  <si>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</si>
  <si>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</si>
  <si>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</si>
  <si>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</si>
  <si>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</si>
  <si>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</si>
  <si>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</si>
  <si>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</si>
  <si>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</si>
  <si>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</si>
  <si>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</si>
  <si>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</si>
  <si>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</si>
  <si>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</si>
  <si>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</si>
  <si>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</si>
  <si>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</si>
  <si>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</si>
  <si>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</si>
  <si>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</si>
  <si>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</si>
  <si>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</si>
  <si>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</si>
  <si>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</si>
  <si>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</si>
  <si>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</si>
  <si>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</si>
  <si>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</si>
  <si>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</si>
  <si>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</si>
  <si>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</si>
  <si>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</si>
  <si>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</si>
  <si>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</si>
  <si>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</si>
  <si>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</si>
  <si>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</si>
  <si>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</si>
  <si>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</si>
  <si>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</si>
  <si>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</si>
  <si>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</si>
  <si>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</si>
  <si>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</si>
  <si>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</si>
  <si>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</si>
  <si>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</si>
  <si>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</si>
  <si>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</si>
  <si>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</si>
  <si>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</si>
  <si>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</si>
  <si>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</si>
  <si>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</si>
  <si>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</si>
  <si>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</si>
  <si>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</si>
  <si>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</si>
  <si>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</si>
  <si>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</si>
  <si>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</si>
  <si>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</si>
  <si>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</si>
  <si>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</si>
  <si>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</si>
  <si>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</si>
  <si>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</si>
  <si>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</si>
  <si>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</si>
  <si>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</si>
  <si>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</si>
  <si>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</si>
  <si>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</si>
  <si>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</si>
  <si>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</si>
  <si>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</si>
  <si>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</si>
  <si>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</si>
  <si>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</si>
  <si>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</si>
  <si>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</si>
  <si>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</si>
  <si>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</si>
  <si>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</si>
  <si>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</si>
  <si>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</si>
  <si>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</si>
  <si>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</si>
  <si>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</si>
  <si>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</si>
  <si>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</si>
  <si>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</si>
  <si>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</si>
  <si>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</si>
  <si>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</si>
  <si>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</si>
  <si>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</si>
  <si>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</si>
  <si>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</si>
  <si>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</si>
  <si>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</si>
  <si>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</si>
  <si>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</si>
  <si>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</si>
  <si>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</si>
  <si>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</si>
  <si>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</si>
  <si>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</si>
  <si>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</si>
  <si>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</si>
  <si>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</si>
  <si>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</si>
  <si>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</si>
  <si>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</si>
  <si>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</si>
  <si>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</si>
  <si>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</si>
  <si>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</si>
  <si>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</si>
  <si>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</si>
  <si>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</si>
  <si>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</si>
  <si>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</si>
  <si>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</si>
  <si>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</si>
  <si>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</si>
  <si>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</si>
  <si>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</si>
  <si>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</si>
  <si>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</si>
  <si>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</si>
  <si>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</si>
  <si>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</si>
  <si>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</si>
  <si>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</si>
  <si>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</si>
  <si>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</si>
  <si>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</si>
  <si>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</si>
  <si>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</si>
  <si>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</si>
  <si>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</si>
  <si>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</si>
  <si>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</si>
  <si>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</si>
  <si>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</si>
  <si>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</si>
  <si>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</si>
  <si>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</si>
  <si>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</si>
  <si>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</si>
  <si>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</si>
  <si>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</si>
  <si>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</si>
  <si>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</si>
  <si>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</si>
  <si>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</si>
  <si>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</si>
  <si>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</si>
  <si>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</si>
  <si>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</si>
  <si>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</si>
  <si>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</si>
  <si>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</si>
  <si>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</si>
  <si>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</si>
  <si>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</si>
  <si>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</si>
  <si>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</si>
  <si>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</si>
  <si>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</si>
  <si>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</si>
  <si>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</si>
  <si>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</si>
  <si>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</si>
  <si>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</si>
  <si>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</si>
  <si>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</si>
  <si>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</si>
  <si>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</si>
  <si>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</si>
  <si>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</si>
  <si>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</si>
  <si>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</si>
  <si>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</si>
  <si>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</si>
  <si>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</si>
  <si>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</si>
  <si>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</si>
  <si>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</si>
  <si>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</si>
  <si>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</si>
  <si>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</si>
  <si>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</si>
  <si>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</si>
  <si>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</si>
  <si>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</si>
  <si>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</si>
  <si>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</si>
  <si>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</si>
  <si>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</si>
  <si>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</si>
  <si>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</si>
  <si>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</si>
  <si>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</si>
  <si>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</si>
  <si>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</si>
  <si>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</si>
  <si>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</si>
  <si>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</si>
  <si>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</si>
  <si>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</si>
  <si>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</si>
  <si>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</si>
  <si>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</si>
  <si>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</si>
  <si>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</si>
  <si>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</si>
  <si>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</si>
  <si>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</si>
  <si>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</si>
  <si>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</si>
  <si>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</si>
  <si>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</si>
  <si>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</si>
  <si>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</si>
  <si>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</si>
  <si>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</si>
  <si>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</si>
  <si>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</si>
  <si>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</si>
  <si>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</si>
  <si>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</si>
  <si>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</si>
  <si>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</si>
  <si>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</si>
  <si>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</si>
  <si>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</si>
  <si>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</si>
  <si>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</si>
  <si>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</si>
  <si>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</si>
  <si>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</si>
  <si>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</si>
  <si>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</si>
  <si>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</si>
  <si>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</si>
  <si>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</si>
  <si>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</si>
  <si>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</si>
  <si>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</si>
  <si>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</si>
  <si>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</si>
  <si>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</si>
  <si>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</si>
  <si>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</si>
  <si>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</si>
  <si>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</si>
  <si>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</si>
  <si>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</si>
  <si>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</si>
  <si>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</si>
  <si>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</si>
  <si>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</si>
  <si>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</si>
  <si>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</si>
  <si>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</si>
  <si>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</si>
  <si>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</si>
  <si>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</si>
  <si>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</si>
  <si>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</si>
  <si>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</si>
  <si>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</si>
  <si>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</si>
  <si>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</si>
  <si>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</si>
  <si>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</si>
  <si>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</si>
  <si>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</si>
  <si>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</si>
  <si>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</si>
  <si>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</si>
  <si>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</si>
  <si>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</si>
  <si>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</si>
  <si>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</si>
  <si>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</si>
  <si>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</si>
  <si>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</si>
  <si>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</si>
  <si>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</si>
  <si>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</si>
  <si>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</si>
  <si>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</si>
  <si>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</si>
  <si>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</si>
  <si>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</si>
  <si>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</si>
  <si>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</si>
  <si>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</si>
  <si>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</si>
  <si>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</si>
  <si>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</si>
  <si>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</si>
  <si>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</si>
  <si>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</si>
  <si>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</si>
  <si>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</si>
  <si>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</si>
  <si>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</si>
  <si>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</si>
  <si>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</si>
  <si>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</si>
  <si>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</si>
  <si>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</si>
  <si>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</si>
  <si>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</si>
  <si>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</si>
  <si>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</si>
  <si>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</si>
  <si>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</si>
  <si>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</si>
  <si>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</si>
  <si>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</si>
  <si>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</si>
  <si>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</si>
  <si>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</si>
  <si>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</si>
  <si>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</si>
  <si>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</si>
  <si>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</si>
  <si>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</si>
  <si>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</si>
  <si>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</si>
  <si>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</si>
  <si>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</si>
  <si>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</si>
  <si>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</si>
  <si>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</si>
  <si>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</si>
  <si>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</si>
  <si>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</si>
  <si>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</si>
  <si>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</si>
  <si>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</si>
  <si>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</si>
  <si>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</si>
  <si>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</si>
  <si>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</si>
  <si>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</si>
  <si>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</si>
  <si>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</si>
  <si>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</si>
  <si>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</si>
  <si>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</si>
  <si>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</si>
  <si>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</si>
  <si>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</si>
  <si>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</si>
  <si>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</si>
  <si>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</si>
  <si>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</si>
  <si>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</si>
  <si>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</si>
  <si>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</si>
  <si>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</si>
  <si>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</si>
  <si>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</si>
  <si>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</si>
  <si>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</si>
  <si>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</si>
  <si>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</si>
  <si>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</si>
  <si>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</si>
  <si>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</si>
  <si>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</si>
  <si>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</si>
  <si>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</si>
  <si>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</si>
  <si>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</si>
  <si>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</si>
  <si>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</si>
  <si>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</si>
  <si>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</si>
  <si>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</si>
  <si>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</si>
  <si>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</si>
  <si>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</si>
  <si>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</si>
  <si>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</si>
  <si>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</si>
  <si>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</si>
  <si>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</si>
  <si>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</si>
  <si>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</si>
  <si>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</si>
  <si>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</si>
  <si>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</si>
  <si>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</si>
  <si>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</si>
  <si>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</si>
  <si>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</si>
  <si>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</si>
  <si>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</si>
  <si>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</si>
  <si>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</si>
  <si>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</si>
  <si>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</si>
  <si>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</si>
  <si>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</si>
  <si>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</si>
  <si>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</si>
  <si>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</si>
  <si>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</si>
  <si>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</si>
  <si>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</si>
  <si>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</si>
  <si>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</si>
  <si>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</si>
  <si>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</si>
  <si>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</si>
  <si>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</si>
  <si>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</si>
  <si>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</si>
  <si>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</si>
  <si>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</si>
  <si>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</si>
  <si>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</si>
  <si>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</si>
  <si>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</si>
  <si>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</si>
  <si>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</si>
  <si>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</si>
  <si>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</si>
  <si>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</si>
  <si>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</si>
  <si>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</si>
  <si>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</si>
  <si>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</si>
  <si>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</si>
  <si>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</si>
  <si>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</si>
  <si>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</si>
  <si>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</si>
  <si>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</si>
  <si>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</si>
  <si>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</si>
  <si>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</si>
  <si>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</si>
  <si>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</si>
  <si>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</si>
  <si>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</si>
  <si>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</si>
  <si>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</si>
  <si>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</si>
  <si>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</si>
  <si>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</si>
  <si>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</si>
  <si>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</si>
  <si>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</si>
  <si>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</si>
  <si>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</si>
  <si>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</si>
  <si>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</si>
  <si>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</si>
  <si>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</si>
  <si>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</si>
  <si>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</si>
  <si>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</si>
  <si>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</si>
  <si>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</si>
  <si>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</si>
  <si>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</si>
  <si>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</si>
  <si>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</si>
  <si>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</si>
  <si>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</si>
  <si>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</si>
  <si>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</si>
  <si>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</si>
  <si>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</si>
  <si>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</si>
  <si>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</si>
  <si>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</si>
  <si>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</si>
  <si>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</si>
  <si>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</si>
  <si>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</si>
  <si>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</si>
  <si>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</si>
  <si>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</si>
  <si>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</si>
  <si>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</si>
  <si>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</si>
  <si>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</si>
  <si>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</si>
  <si>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</si>
  <si>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</si>
  <si>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</si>
  <si>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</si>
  <si>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</si>
  <si>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</si>
  <si>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</si>
  <si>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</si>
  <si>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</si>
  <si>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</si>
  <si>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</si>
  <si>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</si>
  <si>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</si>
  <si>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</si>
  <si>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</si>
  <si>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</si>
  <si>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</si>
  <si>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</si>
  <si>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</si>
  <si>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</si>
  <si>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</si>
  <si>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</si>
  <si>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</si>
  <si>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</si>
  <si>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</si>
  <si>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</si>
  <si>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</si>
  <si>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</si>
  <si>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</si>
  <si>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</si>
  <si>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</si>
  <si>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</si>
  <si>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</si>
  <si>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</si>
  <si>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</si>
  <si>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</si>
  <si>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</si>
  <si>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</si>
  <si>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</si>
  <si>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</si>
  <si>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</si>
  <si>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</si>
  <si>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</si>
  <si>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</si>
  <si>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</si>
  <si>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</si>
  <si>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</si>
  <si>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</si>
  <si>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</si>
  <si>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</si>
  <si>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</si>
  <si>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</si>
  <si>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</si>
  <si>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</si>
  <si>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</si>
  <si>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</si>
  <si>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</si>
  <si>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</si>
  <si>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</si>
  <si>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</si>
  <si>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</si>
  <si>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</si>
  <si>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</si>
  <si>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</si>
  <si>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</si>
  <si>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</si>
  <si>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</si>
  <si>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</si>
  <si>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</si>
  <si>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</si>
  <si>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</si>
  <si>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</si>
  <si>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</si>
  <si>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</si>
  <si>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</si>
  <si>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</si>
  <si>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</si>
  <si>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</si>
  <si>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</si>
  <si>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</si>
  <si>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</si>
  <si>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</si>
  <si>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</si>
  <si>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</si>
  <si>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</si>
  <si>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</si>
  <si>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</si>
  <si>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</si>
  <si>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</si>
  <si>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</si>
  <si>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</si>
  <si>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</si>
  <si>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</si>
  <si>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</si>
  <si>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</si>
  <si>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</si>
  <si>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</si>
  <si>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</si>
  <si>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</si>
  <si>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</si>
  <si>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</si>
  <si>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</si>
  <si>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</si>
  <si>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</si>
  <si>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</si>
  <si>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</si>
  <si>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</si>
  <si>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</si>
  <si>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</si>
  <si>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</si>
  <si>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</si>
  <si>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</si>
  <si>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</si>
  <si>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</si>
  <si>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</si>
  <si>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</si>
  <si>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</si>
  <si>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</si>
  <si>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</si>
  <si>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</si>
  <si>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</si>
  <si>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</si>
  <si>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</si>
  <si>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</si>
  <si>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</si>
  <si>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</si>
  <si>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</si>
  <si>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</si>
  <si>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</si>
  <si>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</si>
  <si>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</si>
  <si>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</si>
  <si>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</si>
  <si>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</si>
  <si>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</si>
  <si>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</si>
  <si>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</si>
  <si>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</si>
  <si>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</si>
  <si>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</si>
  <si>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</si>
  <si>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</si>
  <si>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</si>
  <si>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</si>
  <si>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</si>
  <si>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</si>
  <si>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</si>
  <si>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</si>
  <si>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</si>
  <si>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</si>
  <si>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</si>
  <si>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</si>
  <si>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</si>
  <si>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</si>
  <si>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</si>
  <si>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</si>
  <si>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</si>
  <si>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</si>
  <si>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</si>
  <si>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</si>
  <si>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</si>
  <si>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</si>
  <si>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</si>
  <si>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</si>
  <si>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</si>
  <si>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</si>
  <si>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</si>
  <si>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</si>
  <si>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</si>
  <si>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</si>
  <si>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</si>
  <si>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</si>
  <si>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</si>
  <si>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</si>
  <si>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</si>
  <si>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</si>
  <si>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</si>
  <si>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</si>
  <si>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</si>
  <si>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</si>
  <si>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</si>
  <si>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</si>
  <si>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</si>
  <si>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</si>
  <si>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</si>
  <si>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</si>
  <si>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</si>
  <si>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</si>
  <si>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</si>
  <si>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</si>
  <si>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</si>
  <si>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</si>
  <si>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</si>
  <si>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</si>
  <si>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</si>
  <si>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</si>
  <si>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</si>
  <si>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</si>
  <si>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</si>
  <si>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</si>
  <si>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</si>
  <si>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</si>
  <si>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</si>
  <si>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</si>
  <si>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</si>
  <si>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</si>
  <si>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</si>
  <si>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</si>
  <si>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</si>
  <si>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</si>
  <si>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</si>
  <si>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</si>
  <si>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</si>
  <si>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</si>
  <si>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</si>
  <si>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</si>
  <si>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</si>
  <si>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</si>
  <si>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</si>
  <si>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</si>
  <si>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</si>
  <si>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</si>
  <si>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</si>
  <si>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</si>
  <si>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</si>
  <si>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</si>
  <si>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</si>
  <si>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</si>
  <si>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</si>
  <si>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</si>
  <si>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</si>
  <si>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</si>
  <si>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</si>
  <si>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</si>
  <si>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</si>
  <si>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</si>
  <si>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</si>
  <si>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</si>
  <si>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</si>
  <si>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</si>
  <si>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</si>
  <si>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</si>
  <si>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</si>
  <si>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</si>
  <si>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</si>
  <si>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</si>
  <si>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</si>
  <si>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</si>
  <si>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</si>
  <si>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</si>
  <si>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</si>
  <si>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</si>
  <si>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</si>
  <si>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</si>
  <si>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</si>
  <si>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</si>
  <si>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</si>
  <si>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</si>
  <si>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</si>
  <si>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</si>
  <si>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</si>
  <si>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</si>
  <si>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</si>
  <si>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</si>
  <si>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</si>
  <si>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</si>
  <si>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</si>
  <si>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</si>
  <si>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</si>
  <si>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</si>
  <si>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</si>
  <si>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</si>
  <si>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</si>
  <si>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</si>
  <si>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</si>
  <si>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</si>
  <si>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</si>
  <si>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</si>
  <si>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</si>
  <si>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</si>
  <si>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</si>
  <si>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</si>
  <si>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</si>
  <si>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</si>
  <si>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</si>
  <si>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</si>
  <si>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</si>
  <si>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</si>
  <si>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</si>
  <si>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</si>
  <si>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</si>
  <si>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</si>
  <si>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</si>
  <si>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</si>
  <si>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</si>
  <si>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</si>
  <si>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</si>
  <si>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</si>
  <si>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</si>
  <si>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</si>
  <si>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</si>
  <si>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</si>
  <si>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</si>
  <si>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</si>
  <si>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</si>
  <si>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</si>
  <si>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</si>
  <si>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</si>
  <si>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</si>
  <si>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</si>
  <si>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</si>
  <si>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</si>
  <si>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</si>
  <si>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</si>
  <si>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</si>
  <si>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</si>
  <si>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</si>
  <si>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</si>
  <si>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</si>
  <si>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</si>
  <si>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</si>
  <si>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</si>
  <si>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</si>
  <si>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</si>
  <si>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</si>
  <si>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</si>
  <si>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</si>
  <si>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</si>
  <si>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</si>
  <si>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</si>
  <si>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</si>
  <si>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</si>
  <si>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</si>
  <si>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</si>
  <si>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</si>
  <si>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</si>
  <si>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</si>
  <si>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</si>
  <si>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</si>
  <si>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</si>
  <si>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</si>
  <si>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</si>
  <si>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</si>
  <si>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</si>
  <si>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</si>
  <si>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</si>
  <si>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</si>
  <si>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</si>
  <si>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</si>
  <si>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</si>
  <si>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</si>
  <si>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</si>
  <si>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</si>
  <si>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</si>
  <si>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</si>
  <si>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</si>
  <si>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</si>
  <si>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</si>
  <si>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</si>
  <si>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</si>
  <si>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</si>
  <si>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</si>
  <si>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</si>
  <si>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</si>
  <si>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</si>
  <si>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</si>
  <si>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</si>
  <si>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</si>
  <si>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</si>
  <si>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</si>
  <si>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</si>
  <si>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</si>
  <si>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</si>
  <si>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</si>
  <si>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</si>
  <si>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</si>
  <si>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</si>
  <si>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</si>
  <si>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</si>
  <si>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</si>
  <si>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</si>
  <si>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</si>
  <si>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</si>
  <si>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</si>
  <si>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</si>
  <si>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</si>
  <si>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</si>
  <si>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</si>
  <si>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</si>
  <si>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</si>
  <si>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</si>
  <si>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</si>
  <si>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</si>
  <si>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</si>
  <si>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</si>
  <si>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</si>
  <si>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</si>
  <si>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</si>
  <si>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</si>
  <si>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</si>
  <si>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</si>
  <si>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</si>
  <si>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</si>
  <si>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</si>
  <si>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</si>
  <si>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</si>
  <si>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</si>
  <si>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</si>
  <si>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</si>
  <si>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</si>
  <si>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</si>
  <si>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</si>
  <si>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</si>
  <si>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</si>
  <si>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</si>
  <si>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</si>
  <si>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</si>
  <si>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</si>
  <si>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</si>
  <si>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</si>
  <si>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</si>
  <si>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</si>
  <si>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</si>
  <si>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</si>
  <si>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</si>
  <si>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</si>
  <si>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</si>
  <si>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</si>
  <si>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</si>
  <si>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</si>
  <si>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</si>
  <si>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</si>
  <si>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</si>
  <si>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</si>
  <si>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</si>
  <si>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</si>
  <si>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</si>
  <si>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</si>
  <si>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</si>
  <si>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</si>
  <si>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</si>
  <si>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</si>
  <si>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</si>
  <si>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</si>
  <si>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</si>
  <si>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</si>
  <si>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</si>
  <si>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</si>
  <si>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</si>
  <si>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</si>
  <si>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</si>
  <si>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</si>
  <si>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</si>
  <si>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</si>
  <si>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</si>
  <si>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</si>
  <si>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</si>
  <si>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</si>
  <si>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</si>
  <si>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</si>
  <si>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</si>
  <si>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</si>
  <si>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</si>
  <si>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</si>
  <si>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</si>
  <si>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</si>
  <si>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</si>
  <si>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</si>
  <si>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</si>
  <si>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</si>
  <si>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</si>
  <si>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</si>
  <si>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</si>
  <si>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</si>
  <si>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</si>
  <si>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</si>
  <si>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</si>
  <si>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</si>
  <si>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</si>
  <si>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</si>
  <si>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</si>
  <si>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</si>
  <si>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</si>
  <si>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</si>
  <si>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</si>
  <si>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</si>
  <si>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</si>
  <si>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</si>
  <si>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</si>
  <si>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</si>
  <si>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</si>
  <si>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</si>
  <si>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</si>
  <si>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</si>
  <si>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</si>
  <si>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</si>
  <si>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</si>
  <si>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</si>
  <si>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</si>
  <si>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</si>
  <si>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</si>
  <si>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</si>
  <si>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</si>
  <si>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</si>
  <si>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</si>
  <si>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</si>
  <si>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</si>
  <si>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</si>
  <si>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</si>
  <si>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</si>
  <si>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</si>
  <si>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</si>
  <si>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</si>
  <si>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</si>
  <si>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</si>
  <si>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</si>
  <si>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</si>
  <si>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</si>
  <si>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</si>
  <si>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</si>
  <si>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</si>
  <si>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</si>
  <si>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</si>
  <si>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</si>
  <si>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</si>
  <si>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</si>
  <si>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</si>
  <si>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</si>
  <si>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</si>
  <si>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</si>
  <si>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</si>
  <si>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</si>
  <si>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</si>
  <si>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</si>
  <si>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</si>
  <si>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</si>
  <si>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</si>
  <si>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</si>
  <si>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</si>
  <si>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</si>
  <si>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</si>
  <si>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</si>
  <si>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</si>
  <si>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</si>
  <si>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</si>
  <si>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</si>
  <si>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</si>
  <si>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</si>
  <si>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</si>
  <si>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</si>
  <si>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</si>
  <si>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</si>
  <si>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</si>
  <si>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</si>
  <si>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</si>
  <si>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</si>
  <si>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</si>
  <si>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</si>
  <si>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</si>
  <si>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</si>
  <si>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</si>
  <si>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</si>
  <si>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</si>
  <si>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</si>
  <si>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</si>
  <si>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</si>
  <si>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</si>
  <si>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</si>
  <si>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</si>
  <si>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</si>
  <si>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</si>
  <si>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</si>
  <si>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</si>
  <si>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</si>
  <si>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</si>
  <si>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</si>
  <si>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</si>
  <si>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</si>
  <si>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</si>
  <si>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</si>
  <si>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</si>
  <si>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</si>
  <si>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</si>
  <si>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</si>
  <si>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</si>
  <si>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</si>
  <si>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</si>
  <si>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</si>
  <si>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</si>
  <si>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</si>
  <si>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</si>
  <si>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</si>
  <si>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</si>
  <si>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</si>
  <si>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</si>
  <si>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</si>
  <si>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</si>
  <si>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</si>
  <si>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</si>
  <si>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</si>
  <si>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</si>
  <si>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</si>
  <si>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</si>
  <si>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</si>
  <si>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</si>
  <si>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</si>
  <si>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</si>
  <si>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</si>
  <si>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</si>
  <si>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</si>
  <si>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</si>
  <si>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</si>
  <si>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</si>
  <si>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</si>
  <si>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</si>
  <si>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</si>
  <si>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</si>
  <si>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</si>
  <si>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</si>
  <si>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</si>
  <si>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</si>
  <si>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</si>
  <si>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</si>
  <si>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</si>
  <si>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</si>
  <si>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</si>
  <si>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</si>
  <si>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</si>
  <si>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</si>
  <si>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</si>
  <si>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</si>
  <si>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</si>
  <si>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</si>
  <si>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</si>
  <si>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</si>
  <si>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</si>
  <si>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</si>
  <si>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</si>
  <si>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</si>
  <si>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</si>
  <si>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</si>
  <si>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</si>
  <si>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</si>
  <si>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</si>
  <si>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</si>
  <si>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</si>
  <si>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</si>
  <si>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</si>
  <si>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</si>
  <si>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</si>
  <si>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</si>
  <si>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</si>
  <si>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</si>
  <si>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</si>
  <si>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</si>
  <si>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</si>
  <si>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</si>
  <si>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</si>
  <si>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</si>
  <si>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</si>
  <si>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</si>
  <si>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</si>
  <si>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</si>
  <si>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</si>
  <si>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</si>
  <si>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</si>
  <si>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</si>
  <si>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</si>
  <si>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</si>
  <si>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</si>
  <si>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</si>
  <si>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</si>
  <si>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</si>
  <si>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</si>
  <si>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</si>
  <si>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</si>
  <si>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</si>
  <si>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</si>
  <si>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</si>
  <si>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</si>
  <si>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</si>
  <si>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</si>
  <si>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</si>
  <si>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</si>
  <si>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</si>
  <si>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</si>
  <si>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</si>
  <si>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</si>
  <si>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</si>
  <si>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</si>
  <si>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</si>
  <si>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</si>
  <si>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</si>
  <si>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</si>
  <si>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</si>
  <si>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</si>
  <si>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</si>
  <si>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</si>
  <si>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</si>
  <si>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</si>
  <si>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</si>
  <si>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</si>
  <si>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</si>
  <si>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</si>
  <si>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</si>
  <si>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</si>
  <si>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</si>
  <si>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</si>
  <si>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</si>
  <si>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</si>
  <si>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</si>
  <si>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</si>
  <si>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</si>
  <si>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</si>
  <si>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</si>
  <si>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</si>
  <si>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</si>
  <si>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</si>
  <si>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</si>
  <si>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</si>
  <si>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</si>
  <si>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</si>
  <si>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</si>
  <si>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</si>
  <si>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</si>
  <si>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</si>
  <si>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</si>
  <si>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</si>
  <si>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</si>
  <si>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</si>
  <si>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</si>
  <si>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</si>
  <si>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</si>
  <si>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</si>
  <si>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</si>
  <si>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</si>
  <si>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</si>
  <si>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</si>
  <si>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</si>
  <si>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</si>
  <si>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</si>
  <si>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</si>
  <si>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</si>
  <si>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</si>
  <si>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</si>
  <si>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</si>
  <si>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</si>
  <si>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</si>
  <si>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</si>
  <si>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</si>
  <si>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</si>
  <si>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</si>
  <si>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</si>
  <si>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</si>
  <si>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</si>
  <si>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</si>
  <si>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</si>
  <si>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</si>
  <si>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</si>
  <si>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</si>
  <si>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</si>
  <si>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</si>
  <si>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</si>
  <si>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</si>
  <si>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</si>
  <si>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</si>
  <si>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</si>
  <si>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</si>
  <si>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</si>
  <si>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</si>
  <si>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</si>
  <si>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</si>
  <si>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</si>
  <si>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</si>
  <si>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</si>
  <si>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</si>
  <si>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</si>
  <si>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</si>
  <si>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</si>
  <si>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</si>
  <si>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</si>
  <si>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</si>
  <si>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</si>
  <si>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</si>
  <si>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</si>
  <si>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</si>
  <si>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</si>
  <si>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</si>
  <si>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</si>
  <si>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</si>
  <si>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</si>
  <si>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</si>
  <si>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</si>
  <si>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</si>
  <si>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</si>
  <si>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</si>
  <si>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</si>
  <si>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</si>
  <si>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</si>
  <si>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</si>
  <si>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</si>
  <si>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</si>
  <si>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</si>
  <si>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</si>
  <si>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</si>
  <si>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</si>
  <si>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</si>
  <si>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</si>
  <si>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</si>
  <si>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</si>
  <si>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</si>
  <si>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</si>
  <si>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</si>
  <si>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</si>
  <si>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</si>
  <si>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</si>
  <si>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</si>
  <si>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</si>
  <si>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</si>
  <si>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</si>
  <si>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</si>
  <si>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</si>
  <si>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</si>
  <si>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</si>
  <si>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</si>
  <si>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</si>
  <si>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</si>
  <si>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</si>
  <si>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</si>
  <si>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</si>
  <si>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</si>
  <si>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</si>
  <si>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</si>
  <si>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</si>
  <si>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</si>
  <si>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</si>
  <si>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</si>
  <si>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</si>
  <si>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</si>
  <si>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</si>
  <si>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</si>
  <si>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</si>
  <si>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</si>
  <si>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</si>
  <si>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</si>
  <si>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</si>
  <si>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</si>
  <si>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</si>
  <si>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</si>
  <si>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</si>
  <si>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</si>
  <si>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</si>
  <si>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</si>
  <si>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</si>
  <si>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</si>
  <si>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</si>
  <si>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</si>
  <si>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</si>
  <si>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</si>
  <si>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</si>
  <si>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</si>
  <si>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</si>
  <si>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</si>
  <si>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</si>
  <si>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</si>
  <si>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</si>
  <si>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</si>
  <si>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</si>
  <si>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</si>
  <si>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</si>
  <si>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</si>
  <si>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</si>
  <si>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</si>
  <si>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</si>
  <si>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</si>
  <si>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</si>
  <si>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</si>
  <si>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</si>
  <si>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</si>
  <si>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</si>
  <si>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</si>
  <si>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</si>
  <si>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</si>
  <si>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</si>
  <si>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</si>
  <si>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</si>
  <si>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</si>
  <si>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</si>
  <si>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</si>
  <si>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</si>
  <si>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</si>
  <si>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</si>
  <si>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</si>
  <si>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</si>
  <si>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</si>
  <si>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</si>
  <si>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</si>
  <si>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</si>
  <si>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</si>
  <si>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</si>
  <si>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</si>
  <si>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</si>
  <si>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</si>
  <si>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</si>
  <si>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</si>
  <si>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</si>
  <si>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</si>
  <si>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</si>
  <si>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</si>
  <si>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</si>
  <si>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</si>
  <si>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</si>
  <si>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</si>
  <si>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</si>
  <si>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</si>
  <si>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</si>
  <si>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</si>
  <si>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</si>
  <si>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</si>
  <si>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</si>
  <si>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</si>
  <si>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</si>
  <si>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</si>
  <si>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</si>
  <si>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</si>
  <si>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</si>
  <si>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</si>
  <si>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</si>
  <si>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</si>
  <si>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</si>
  <si>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</si>
  <si>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</si>
  <si>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</si>
  <si>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</si>
  <si>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</si>
  <si>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</si>
  <si>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</si>
  <si>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</si>
  <si>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</si>
  <si>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</si>
  <si>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</si>
  <si>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</si>
  <si>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</si>
  <si>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</si>
  <si>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</si>
  <si>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</si>
  <si>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</si>
  <si>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</si>
  <si>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</si>
  <si>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</si>
  <si>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</si>
  <si>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</si>
  <si>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</si>
  <si>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</si>
  <si>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</si>
  <si>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</si>
  <si>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</si>
  <si>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</si>
  <si>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</si>
  <si>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</si>
  <si>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</si>
  <si>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</si>
  <si>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</si>
  <si>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</si>
  <si>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</si>
  <si>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</si>
  <si>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</si>
  <si>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</si>
  <si>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</si>
  <si>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</si>
  <si>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</si>
  <si>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</si>
  <si>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</si>
  <si>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</si>
  <si>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</si>
  <si>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</si>
  <si>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</si>
  <si>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</si>
  <si>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</si>
  <si>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</si>
  <si>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</si>
  <si>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</si>
  <si>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</si>
  <si>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</si>
  <si>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</si>
  <si>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</si>
  <si>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</si>
  <si>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</si>
  <si>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</si>
  <si>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</si>
  <si>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</si>
  <si>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</si>
  <si>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</si>
  <si>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</si>
  <si>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</si>
  <si>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</si>
  <si>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</si>
  <si>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</si>
  <si>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</si>
  <si>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</si>
  <si>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</si>
  <si>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</si>
  <si>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</si>
  <si>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</si>
  <si>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</si>
  <si>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</si>
  <si>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</si>
  <si>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</si>
  <si>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</si>
  <si>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</si>
  <si>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</si>
  <si>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</si>
  <si>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</si>
  <si>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</si>
  <si>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</si>
  <si>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</si>
  <si>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</si>
  <si>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</si>
  <si>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</si>
  <si>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</si>
  <si>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</si>
  <si>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</si>
  <si>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</si>
  <si>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</si>
  <si>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</si>
  <si>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</si>
  <si>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</si>
  <si>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</si>
  <si>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</si>
  <si>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</si>
  <si>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</si>
  <si>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</si>
  <si>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</si>
  <si>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</si>
  <si>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</si>
  <si>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</si>
  <si>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</si>
  <si>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</si>
  <si>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</si>
  <si>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</si>
  <si>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</si>
  <si>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</si>
  <si>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</si>
  <si>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</si>
  <si>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</si>
  <si>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</si>
  <si>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</si>
  <si>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</si>
  <si>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</si>
  <si>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</si>
  <si>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</si>
  <si>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</si>
  <si>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</si>
  <si>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</si>
  <si>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</si>
  <si>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</si>
  <si>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</si>
  <si>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</si>
  <si>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</si>
  <si>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</si>
  <si>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</si>
  <si>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</si>
  <si>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</si>
  <si>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</si>
  <si>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</si>
  <si>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</si>
  <si>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</si>
  <si>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</si>
  <si>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</si>
  <si>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</si>
  <si>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</si>
  <si>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</si>
  <si>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</si>
  <si>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</si>
  <si>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</si>
  <si>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</si>
  <si>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</si>
  <si>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</si>
  <si>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</si>
  <si>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</si>
  <si>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</si>
  <si>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</si>
  <si>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</si>
  <si>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</si>
  <si>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</si>
  <si>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</si>
  <si>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</si>
  <si>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</si>
  <si>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</si>
  <si>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</si>
  <si>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</si>
  <si>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</si>
  <si>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</si>
  <si>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</si>
  <si>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</si>
  <si>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</si>
  <si>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</si>
  <si>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</si>
  <si>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</si>
  <si>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</si>
  <si>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</si>
  <si>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</si>
  <si>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</si>
  <si>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</si>
  <si>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</si>
  <si>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</si>
  <si>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</si>
  <si>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</si>
  <si>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</si>
  <si>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</si>
  <si>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</si>
  <si>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</si>
  <si>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</si>
  <si>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</si>
  <si>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</si>
  <si>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</si>
  <si>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</si>
  <si>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</si>
  <si>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</si>
  <si>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</si>
  <si>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</si>
  <si>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</si>
  <si>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</si>
  <si>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</si>
  <si>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</si>
  <si>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</si>
  <si>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</si>
  <si>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</si>
  <si>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</si>
  <si>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</si>
  <si>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</si>
  <si>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</si>
  <si>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</si>
  <si>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</si>
  <si>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</si>
  <si>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</si>
  <si>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</si>
  <si>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</si>
  <si>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</si>
  <si>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</si>
  <si>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</si>
  <si>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</si>
  <si>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</si>
  <si>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</si>
  <si>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</si>
  <si>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</si>
  <si>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</si>
  <si>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</si>
  <si>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</si>
  <si>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</si>
  <si>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</si>
  <si>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</si>
  <si>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</si>
  <si>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</si>
  <si>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</si>
  <si>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</si>
  <si>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</si>
  <si>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</si>
  <si>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</si>
  <si>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</si>
  <si>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</si>
  <si>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</si>
  <si>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</si>
  <si>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</si>
  <si>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</si>
  <si>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</si>
  <si>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</si>
  <si>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</si>
  <si>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</si>
  <si>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</si>
  <si>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</si>
  <si>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</si>
  <si>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</si>
  <si>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</si>
  <si>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</si>
  <si>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</si>
  <si>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</si>
  <si>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</si>
  <si>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</si>
  <si>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</si>
  <si>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</si>
  <si>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</si>
  <si>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</si>
  <si>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</si>
  <si>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</si>
  <si>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</si>
  <si>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</si>
  <si>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</si>
  <si>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</si>
  <si>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</si>
  <si>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</si>
  <si>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</si>
  <si>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</si>
  <si>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</si>
  <si>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</si>
  <si>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</si>
  <si>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</si>
  <si>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</si>
  <si>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</si>
  <si>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</si>
  <si>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</si>
  <si>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</si>
  <si>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</si>
  <si>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</si>
  <si>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</si>
  <si>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</si>
  <si>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</si>
  <si>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</si>
  <si>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</si>
  <si>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</si>
  <si>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</si>
  <si>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</si>
  <si>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</si>
  <si>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</si>
  <si>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</si>
  <si>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</si>
  <si>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</si>
  <si>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</si>
  <si>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</si>
  <si>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</si>
  <si>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</si>
  <si>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</si>
  <si>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</si>
  <si>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</si>
  <si>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</si>
  <si>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</si>
  <si>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</si>
  <si>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</si>
  <si>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</si>
  <si>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</si>
  <si>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</si>
  <si>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</si>
  <si>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</si>
  <si>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</si>
  <si>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</si>
  <si>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</si>
  <si>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</si>
  <si>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</si>
  <si>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</si>
  <si>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</si>
  <si>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</si>
  <si>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</si>
  <si>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</si>
  <si>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</si>
  <si>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</si>
  <si>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</si>
  <si>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</si>
  <si>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</si>
  <si>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</si>
  <si>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</si>
  <si>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</si>
  <si>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</si>
  <si>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</si>
  <si>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</si>
  <si>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</si>
  <si>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</si>
  <si>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</si>
  <si>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</si>
  <si>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</si>
  <si>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</si>
  <si>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</si>
  <si>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</si>
  <si>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</si>
  <si>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</si>
  <si>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</si>
  <si>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</si>
  <si>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</si>
  <si>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</si>
  <si>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</si>
  <si>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</si>
  <si>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</si>
  <si>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</si>
  <si>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</si>
  <si>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</si>
  <si>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</si>
  <si>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</si>
  <si>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</si>
  <si>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</si>
  <si>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</si>
  <si>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</si>
  <si>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</si>
  <si>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</si>
  <si>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</si>
  <si>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</si>
  <si>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</si>
  <si>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</si>
  <si>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</si>
  <si>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</si>
  <si>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</si>
  <si>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</si>
  <si>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</si>
  <si>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</si>
  <si>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</si>
  <si>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</si>
  <si>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</si>
  <si>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</si>
  <si>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</si>
  <si>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</si>
  <si>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</si>
  <si>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</si>
  <si>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</si>
  <si>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</si>
  <si>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</si>
  <si>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</si>
  <si>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</si>
  <si>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</si>
  <si>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</si>
  <si>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</si>
  <si>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</si>
  <si>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</si>
  <si>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</si>
  <si>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</si>
  <si>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</si>
  <si>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</si>
  <si>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</si>
  <si>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</si>
  <si>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</si>
  <si>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</si>
  <si>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</si>
  <si>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</si>
  <si>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</si>
  <si>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</si>
  <si>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</si>
  <si>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</si>
  <si>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</si>
  <si>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</si>
  <si>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</si>
  <si>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</si>
  <si>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</si>
  <si>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</si>
  <si>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</si>
  <si>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</si>
  <si>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</si>
  <si>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</si>
  <si>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</si>
  <si>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</si>
  <si>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</si>
  <si>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</si>
  <si>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</si>
  <si>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</si>
  <si>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</si>
  <si>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</si>
  <si>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</si>
  <si>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</si>
  <si>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</si>
  <si>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</si>
  <si>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</si>
  <si>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</si>
  <si>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</si>
  <si>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</si>
  <si>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</si>
  <si>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</si>
  <si>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</si>
  <si>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</si>
  <si>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</si>
  <si>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</si>
  <si>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</si>
  <si>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</si>
  <si>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</si>
  <si>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</si>
  <si>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</si>
  <si>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</si>
  <si>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</si>
  <si>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</si>
  <si>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</si>
  <si>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</si>
  <si>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</si>
  <si>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</si>
  <si>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</si>
  <si>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</si>
  <si>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</si>
  <si>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</si>
  <si>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</si>
  <si>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</si>
  <si>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</si>
  <si>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</si>
  <si>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</si>
  <si>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</si>
  <si>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</si>
  <si>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</si>
  <si>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</si>
  <si>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</si>
  <si>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</si>
  <si>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</si>
  <si>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</si>
  <si>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</si>
  <si>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</si>
  <si>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</si>
  <si>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</si>
  <si>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</si>
  <si>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</si>
  <si>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</si>
  <si>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</si>
  <si>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</si>
  <si>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</si>
  <si>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</si>
  <si>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</si>
  <si>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</si>
  <si>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</si>
  <si>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</si>
  <si>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</si>
  <si>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</si>
  <si>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</si>
  <si>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</si>
  <si>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</si>
  <si>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</si>
  <si>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</si>
  <si>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</si>
  <si>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</si>
  <si>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</si>
  <si>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</si>
  <si>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</si>
  <si>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</si>
  <si>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</si>
  <si>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</si>
  <si>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</si>
  <si>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</si>
  <si>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</si>
  <si>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</si>
  <si>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</si>
  <si>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</si>
  <si>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</si>
  <si>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</si>
  <si>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</si>
  <si>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</si>
  <si>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</si>
  <si>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</si>
  <si>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</si>
  <si>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</si>
  <si>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</si>
  <si>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</si>
  <si>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</si>
  <si>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</si>
  <si>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</si>
  <si>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</si>
  <si>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</si>
  <si>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</si>
  <si>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</si>
  <si>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</si>
  <si>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</si>
  <si>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</si>
  <si>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</si>
  <si>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</si>
  <si>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</si>
  <si>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</si>
  <si>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</si>
  <si>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</si>
  <si>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</si>
  <si>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</si>
  <si>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</si>
  <si>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</si>
  <si>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</si>
  <si>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</si>
  <si>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</si>
  <si>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</si>
  <si>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</si>
  <si>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</si>
  <si>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</si>
  <si>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</si>
  <si>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</si>
  <si>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</si>
  <si>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</si>
  <si>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</si>
  <si>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</si>
  <si>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</si>
  <si>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</si>
  <si>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</si>
  <si>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</si>
  <si>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</si>
  <si>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</si>
  <si>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</si>
  <si>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</si>
  <si>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</si>
  <si>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</si>
  <si>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</si>
  <si>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</si>
  <si>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</si>
  <si>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</si>
  <si>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</si>
  <si>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</si>
  <si>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</si>
  <si>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</si>
  <si>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</si>
  <si>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</si>
  <si>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</si>
  <si>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</si>
  <si>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</si>
  <si>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</si>
  <si>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</si>
  <si>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</si>
  <si>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</si>
  <si>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</si>
  <si>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</si>
  <si>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</si>
  <si>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</si>
  <si>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</si>
  <si>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</si>
  <si>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</si>
  <si>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</si>
  <si>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</si>
  <si>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</si>
  <si>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</si>
  <si>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</si>
  <si>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</si>
  <si>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</si>
  <si>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</si>
  <si>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</si>
  <si>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</si>
  <si>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</si>
  <si>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</si>
  <si>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</si>
  <si>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</si>
  <si>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</si>
  <si>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</si>
  <si>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</si>
  <si>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</si>
  <si>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</si>
  <si>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</si>
  <si>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</si>
  <si>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</si>
  <si>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</si>
  <si>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</si>
  <si>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</si>
  <si>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</si>
  <si>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</si>
  <si>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</si>
  <si>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</si>
  <si>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</si>
  <si>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</si>
  <si>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</si>
  <si>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</si>
  <si>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</si>
  <si>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</si>
  <si>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</si>
  <si>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</si>
  <si>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</si>
  <si>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</si>
  <si>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</si>
  <si>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</si>
  <si>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</si>
  <si>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</si>
  <si>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</si>
  <si>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</si>
  <si>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</si>
  <si>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</si>
  <si>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</si>
  <si>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</si>
  <si>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</si>
  <si>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</si>
  <si>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</si>
  <si>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</si>
  <si>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</si>
  <si>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</si>
  <si>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</si>
  <si>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</si>
  <si>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</si>
  <si>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</si>
  <si>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</si>
  <si>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</si>
  <si>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</si>
  <si>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</si>
  <si>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</si>
  <si>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</si>
  <si>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</si>
  <si>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</si>
  <si>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</si>
  <si>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</si>
  <si>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</si>
  <si>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</si>
  <si>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</si>
  <si>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</si>
  <si>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</si>
  <si>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</si>
  <si>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</si>
  <si>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</si>
  <si>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</si>
  <si>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</si>
  <si>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</si>
  <si>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</si>
  <si>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</si>
  <si>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</si>
  <si>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</si>
  <si>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</si>
  <si>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</si>
  <si>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</si>
  <si>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</si>
  <si>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</si>
  <si>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</si>
  <si>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</si>
  <si>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</si>
  <si>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</si>
  <si>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</si>
  <si>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</si>
  <si>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</si>
  <si>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</si>
  <si>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</si>
  <si>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</si>
  <si>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</si>
  <si>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</si>
  <si>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</si>
  <si>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</si>
  <si>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</si>
  <si>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</si>
  <si>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</si>
  <si>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</si>
  <si>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</si>
  <si>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</si>
  <si>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</si>
  <si>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</si>
  <si>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</si>
  <si>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</si>
  <si>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</si>
  <si>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</si>
  <si>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</si>
  <si>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</si>
  <si>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</si>
  <si>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</si>
  <si>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</si>
  <si>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</si>
  <si>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</si>
  <si>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</si>
  <si>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</si>
  <si>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</si>
  <si>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</si>
  <si>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</si>
  <si>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</si>
  <si>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</si>
  <si>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</si>
  <si>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</si>
  <si>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</si>
  <si>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</si>
  <si>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</si>
  <si>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</si>
  <si>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</si>
  <si>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</si>
  <si>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</si>
  <si>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</si>
  <si>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</si>
  <si>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</si>
  <si>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</si>
  <si>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</si>
  <si>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</si>
  <si>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</si>
  <si>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</si>
  <si>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</si>
  <si>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</si>
  <si>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</si>
  <si>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</si>
  <si>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</si>
  <si>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</si>
  <si>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</si>
  <si>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</si>
  <si>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</si>
  <si>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</si>
  <si>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</si>
  <si>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</si>
  <si>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</si>
  <si>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</si>
  <si>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</si>
  <si>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</si>
  <si>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</si>
  <si>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</si>
  <si>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</si>
  <si>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</si>
  <si>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</si>
  <si>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</si>
  <si>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</si>
  <si>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</si>
  <si>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</si>
  <si>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</si>
  <si>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</si>
  <si>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</si>
  <si>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</si>
  <si>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</si>
  <si>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</si>
  <si>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</si>
  <si>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</si>
  <si>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</si>
  <si>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</si>
  <si>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</si>
  <si>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</si>
  <si>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</si>
  <si>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</si>
  <si>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</si>
  <si>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</si>
  <si>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</si>
  <si>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</si>
  <si>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</si>
  <si>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</si>
  <si>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</si>
  <si>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</si>
  <si>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</si>
  <si>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</si>
  <si>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</si>
  <si>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</si>
  <si>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</si>
  <si>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</si>
  <si>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</si>
  <si>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</si>
  <si>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</si>
  <si>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</si>
  <si>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</si>
  <si>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</si>
  <si>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</si>
  <si>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</si>
  <si>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</si>
  <si>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</si>
  <si>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</si>
  <si>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</si>
  <si>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</si>
  <si>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</si>
  <si>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</si>
  <si>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</si>
  <si>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</si>
  <si>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</si>
  <si>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</si>
  <si>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</si>
  <si>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</si>
  <si>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</si>
  <si>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</si>
  <si>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</si>
  <si>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</si>
  <si>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</si>
  <si>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</si>
  <si>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</si>
  <si>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</si>
  <si>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</si>
  <si>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</si>
  <si>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</si>
  <si>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</si>
  <si>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</si>
  <si>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</si>
  <si>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</si>
  <si>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</si>
  <si>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</si>
  <si>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</si>
  <si>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</si>
  <si>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</si>
  <si>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</si>
  <si>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</si>
  <si>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</si>
  <si>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</si>
  <si>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</si>
  <si>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</si>
  <si>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</si>
  <si>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</si>
  <si>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</si>
  <si>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</si>
  <si>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</si>
  <si>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</si>
  <si>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</si>
  <si>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</si>
  <si>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</si>
  <si>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</si>
  <si>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</si>
  <si>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</si>
  <si>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</si>
  <si>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</si>
  <si>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</si>
  <si>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</si>
  <si>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</si>
  <si>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</si>
  <si>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</si>
  <si>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</si>
  <si>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</si>
  <si>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</si>
  <si>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</si>
  <si>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</si>
  <si>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</si>
  <si>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</si>
  <si>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</si>
  <si>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</si>
  <si>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</si>
  <si>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</si>
  <si>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</si>
  <si>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</si>
  <si>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</si>
  <si>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</si>
  <si>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</si>
  <si>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</si>
  <si>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</si>
  <si>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</si>
  <si>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</si>
  <si>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</si>
  <si>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</si>
  <si>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</si>
  <si>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</si>
  <si>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</si>
  <si>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</si>
  <si>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</si>
  <si>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</si>
  <si>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</si>
  <si>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</si>
  <si>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</si>
  <si>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</si>
  <si>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</si>
  <si>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</si>
  <si>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</si>
  <si>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</si>
  <si>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</si>
  <si>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</si>
  <si>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</si>
  <si>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</si>
  <si>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</si>
  <si>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</si>
  <si>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</si>
  <si>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</si>
  <si>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</si>
  <si>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</si>
  <si>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</si>
  <si>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</si>
  <si>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</si>
  <si>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</si>
  <si>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</si>
  <si>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</si>
  <si>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</si>
  <si>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</si>
  <si>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</si>
  <si>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</si>
  <si>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</si>
  <si>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</si>
  <si>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</si>
  <si>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</si>
  <si>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</si>
  <si>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</si>
  <si>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</si>
  <si>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</si>
  <si>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</si>
  <si>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</si>
  <si>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</si>
  <si>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</si>
  <si>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</si>
  <si>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</si>
  <si>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</si>
  <si>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</si>
  <si>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</si>
  <si>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</si>
  <si>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</si>
  <si>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</si>
  <si>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</si>
  <si>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</si>
  <si>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</si>
  <si>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</si>
  <si>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</si>
  <si>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</si>
  <si>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</si>
  <si>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</si>
  <si>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</si>
  <si>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</si>
  <si>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</si>
  <si>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</si>
  <si>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</si>
  <si>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</si>
  <si>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</si>
  <si>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</si>
  <si>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</si>
  <si>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</si>
  <si>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</si>
  <si>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</si>
  <si>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</si>
  <si>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</si>
  <si>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</si>
  <si>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</si>
  <si>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</si>
  <si>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</si>
  <si>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</si>
  <si>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</si>
  <si>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</si>
  <si>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</si>
  <si>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</si>
  <si>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</si>
  <si>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</si>
  <si>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</si>
  <si>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</si>
  <si>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</si>
  <si>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</si>
  <si>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</si>
  <si>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</si>
  <si>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</si>
  <si>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</si>
  <si>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</si>
  <si>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</si>
  <si>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</si>
  <si>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</si>
  <si>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</si>
  <si>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</si>
  <si>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</si>
  <si>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</si>
  <si>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</si>
  <si>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</si>
  <si>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</si>
  <si>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</si>
  <si>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</si>
  <si>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</si>
  <si>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</si>
  <si>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</si>
  <si>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</si>
  <si>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</si>
  <si>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</si>
  <si>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</si>
  <si>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</si>
  <si>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</si>
  <si>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</si>
  <si>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</si>
  <si>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</si>
  <si>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</si>
  <si>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</si>
  <si>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</si>
  <si>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</si>
  <si>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</si>
  <si>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</si>
  <si>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</si>
  <si>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</si>
  <si>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</si>
  <si>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</si>
  <si>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</si>
  <si>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</si>
  <si>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</si>
  <si>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</si>
  <si>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</si>
  <si>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</si>
  <si>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</si>
  <si>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</si>
  <si>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</si>
  <si>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</si>
  <si>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</si>
  <si>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</si>
  <si>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</si>
  <si>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</si>
  <si>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</si>
  <si>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</si>
  <si>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</si>
  <si>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</si>
  <si>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</si>
  <si>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</si>
  <si>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</si>
  <si>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</si>
  <si>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</si>
  <si>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</si>
  <si>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</si>
  <si>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</si>
  <si>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</si>
  <si>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</si>
  <si>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</si>
  <si>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</si>
  <si>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</si>
  <si>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</si>
  <si>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</si>
  <si>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</si>
  <si>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</si>
  <si>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</si>
  <si>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</si>
  <si>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</si>
  <si>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</si>
  <si>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</si>
  <si>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</si>
  <si>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</si>
  <si>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</si>
  <si>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</si>
  <si>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</si>
  <si>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</si>
  <si>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</si>
  <si>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</si>
  <si>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</si>
  <si>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</si>
  <si>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</si>
  <si>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</si>
  <si>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</si>
  <si>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</si>
  <si>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</si>
  <si>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</si>
  <si>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</si>
  <si>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</si>
  <si>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</si>
  <si>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</si>
  <si>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</si>
  <si>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</si>
  <si>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</si>
  <si>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</si>
  <si>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</si>
  <si>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</si>
  <si>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</si>
  <si>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</si>
  <si>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</si>
  <si>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</si>
  <si>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</si>
  <si>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</si>
  <si>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</si>
  <si>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</si>
  <si>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</si>
  <si>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</si>
  <si>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</si>
  <si>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</si>
  <si>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</si>
  <si>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</si>
  <si>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</si>
  <si>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</si>
  <si>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</si>
  <si>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</si>
  <si>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</si>
  <si>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</si>
  <si>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</si>
  <si>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</si>
  <si>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</si>
  <si>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</si>
  <si>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</si>
  <si>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</si>
  <si>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</si>
  <si>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</si>
  <si>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</si>
  <si>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</si>
  <si>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</si>
  <si>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</si>
  <si>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</si>
  <si>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</si>
  <si>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</si>
  <si>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</si>
  <si>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</si>
  <si>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</si>
  <si>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</si>
  <si>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</si>
  <si>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</si>
  <si>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</si>
  <si>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</si>
  <si>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</si>
  <si>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</si>
  <si>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</si>
  <si>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</si>
  <si>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</si>
  <si>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</si>
  <si>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</si>
  <si>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</si>
  <si>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</si>
  <si>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</si>
  <si>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</si>
  <si>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</si>
  <si>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</si>
  <si>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</si>
  <si>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</si>
  <si>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</si>
  <si>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</si>
  <si>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</si>
  <si>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</si>
  <si>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</si>
  <si>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</si>
  <si>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</si>
  <si>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</si>
  <si>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</si>
  <si>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</si>
  <si>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</si>
  <si>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</si>
  <si>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</si>
  <si>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</si>
  <si>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</si>
  <si>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</si>
  <si>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</si>
  <si>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</si>
  <si>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</si>
  <si>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</si>
  <si>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</si>
  <si>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</si>
  <si>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</si>
  <si>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</si>
  <si>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</si>
  <si>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</si>
  <si>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</si>
  <si>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</si>
  <si>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</si>
  <si>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</si>
  <si>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</si>
  <si>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</si>
  <si>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</si>
  <si>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</si>
  <si>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</si>
  <si>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</si>
  <si>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</si>
  <si>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</si>
  <si>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</si>
  <si>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</si>
  <si>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</si>
  <si>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</si>
  <si>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</si>
  <si>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</si>
  <si>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</si>
  <si>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</si>
  <si>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</si>
  <si>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</si>
  <si>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</si>
  <si>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</si>
  <si>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</si>
  <si>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</si>
  <si>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</si>
  <si>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</si>
  <si>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</si>
  <si>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</si>
  <si>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</si>
  <si>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</si>
  <si>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</si>
  <si>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</si>
  <si>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</si>
  <si>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</si>
  <si>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</si>
  <si>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</si>
  <si>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</si>
  <si>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</si>
  <si>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</si>
  <si>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</si>
  <si>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</si>
  <si>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</si>
  <si>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</si>
  <si>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</si>
  <si>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</si>
  <si>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</si>
  <si>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</si>
  <si>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</si>
  <si>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</si>
  <si>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</si>
  <si>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</si>
  <si>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</si>
  <si>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</si>
  <si>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</si>
  <si>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</si>
  <si>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</si>
  <si>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</si>
  <si>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</si>
  <si>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</si>
  <si>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</si>
  <si>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</si>
  <si>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</si>
  <si>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</si>
  <si>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</si>
  <si>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</si>
  <si>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</si>
  <si>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</si>
  <si>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</si>
  <si>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</si>
  <si>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</si>
  <si>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</si>
  <si>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</si>
  <si>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</si>
  <si>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</si>
  <si>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</si>
  <si>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</si>
  <si>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</si>
  <si>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</si>
  <si>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</si>
  <si>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</si>
  <si>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</si>
  <si>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</si>
  <si>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</si>
  <si>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</si>
  <si>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</si>
  <si>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</si>
  <si>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</si>
  <si>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</si>
  <si>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</si>
  <si>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</si>
  <si>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</si>
  <si>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</si>
  <si>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</si>
  <si>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</si>
  <si>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</si>
  <si>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</si>
  <si>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</si>
  <si>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</si>
  <si>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</si>
  <si>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</si>
  <si>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</si>
  <si>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</si>
  <si>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</si>
  <si>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</si>
  <si>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</si>
  <si>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</si>
  <si>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</si>
  <si>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</si>
  <si>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</si>
  <si>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</si>
  <si>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</si>
  <si>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</si>
  <si>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</si>
  <si>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</si>
  <si>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</si>
  <si>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</si>
  <si>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</si>
  <si>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</si>
  <si>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</si>
  <si>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</si>
  <si>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</si>
  <si>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</si>
  <si>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</si>
  <si>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</si>
  <si>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</si>
  <si>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</si>
  <si>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</si>
  <si>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</si>
  <si>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</si>
  <si>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</si>
  <si>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</si>
  <si>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</si>
  <si>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</si>
  <si>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</si>
  <si>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</si>
  <si>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</si>
  <si>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</si>
  <si>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</si>
  <si>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</si>
  <si>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</si>
  <si>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</si>
  <si>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</si>
  <si>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</si>
  <si>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</si>
  <si>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</si>
  <si>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</si>
  <si>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</si>
  <si>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</si>
  <si>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</si>
  <si>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</si>
  <si>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</si>
  <si>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</si>
  <si>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</si>
  <si>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</si>
  <si>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</si>
  <si>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</si>
  <si>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</si>
  <si>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</si>
  <si>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</si>
  <si>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</si>
  <si>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</si>
  <si>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</si>
  <si>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</si>
  <si>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</si>
  <si>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</si>
  <si>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</si>
  <si>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</si>
  <si>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</si>
  <si>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</si>
  <si>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</si>
  <si>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</si>
  <si>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</si>
  <si>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</si>
  <si>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</si>
  <si>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</si>
  <si>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</si>
  <si>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</si>
  <si>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</si>
  <si>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</si>
  <si>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</si>
  <si>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</si>
  <si>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</si>
  <si>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</si>
  <si>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</si>
  <si>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</si>
  <si>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</si>
  <si>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</si>
  <si>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</si>
  <si>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</si>
  <si>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</si>
  <si>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</si>
  <si>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</si>
  <si>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</si>
  <si>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</si>
  <si>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</si>
  <si>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</si>
  <si>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</si>
  <si>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</si>
  <si>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</si>
  <si>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</si>
  <si>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</si>
  <si>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</si>
  <si>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</si>
  <si>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</si>
  <si>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</si>
  <si>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</si>
  <si>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</si>
  <si>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</si>
  <si>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</si>
  <si>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</si>
  <si>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</si>
  <si>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</si>
  <si>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</si>
  <si>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</si>
  <si>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</si>
  <si>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</si>
  <si>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</si>
  <si>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</si>
  <si>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</si>
  <si>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</si>
  <si>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</si>
  <si>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</si>
  <si>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</si>
  <si>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</si>
  <si>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</si>
  <si>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</si>
  <si>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</si>
  <si>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</si>
  <si>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</si>
  <si>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</si>
  <si>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</si>
  <si>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</si>
  <si>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</si>
  <si>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</si>
  <si>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</si>
  <si>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</si>
  <si>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</si>
  <si>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</si>
  <si>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</si>
  <si>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</si>
  <si>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</si>
  <si>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</si>
  <si>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</si>
  <si>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</si>
  <si>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</si>
  <si>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</si>
  <si>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</si>
  <si>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</si>
  <si>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</si>
  <si>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</si>
  <si>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</si>
  <si>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</si>
  <si>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</si>
  <si>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</si>
  <si>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</si>
  <si>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</si>
  <si>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</si>
  <si>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</si>
  <si>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</si>
  <si>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</si>
  <si>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</si>
  <si>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</si>
  <si>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</si>
  <si>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</si>
  <si>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</si>
  <si>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</si>
  <si>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</si>
  <si>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</si>
  <si>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</si>
  <si>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</si>
  <si>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</si>
  <si>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</si>
  <si>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</si>
  <si>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</si>
  <si>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</si>
  <si>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</si>
  <si>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</si>
  <si>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</si>
  <si>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</si>
  <si>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</si>
  <si>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</si>
  <si>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</si>
  <si>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</si>
  <si>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</si>
  <si>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</si>
  <si>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</si>
  <si>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</si>
  <si>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</si>
  <si>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</si>
  <si>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</si>
  <si>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</si>
  <si>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</si>
  <si>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</si>
  <si>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</si>
  <si>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</si>
  <si>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</si>
  <si>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</si>
  <si>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</si>
  <si>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</si>
  <si>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</si>
  <si>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</si>
  <si>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</si>
  <si>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</si>
  <si>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</si>
  <si>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</si>
  <si>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</si>
  <si>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</si>
  <si>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</si>
  <si>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</si>
  <si>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</si>
  <si>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</si>
  <si>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</si>
  <si>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</si>
  <si>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</si>
  <si>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</si>
  <si>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</si>
  <si>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</si>
  <si>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</si>
  <si>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</si>
  <si>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</si>
  <si>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</si>
  <si>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</si>
  <si>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</si>
  <si>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</si>
  <si>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</si>
  <si>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</si>
  <si>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</si>
  <si>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</si>
  <si>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</si>
  <si>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</si>
  <si>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</si>
  <si>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</si>
  <si>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</si>
  <si>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</si>
  <si>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</si>
  <si>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</si>
  <si>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</si>
  <si>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</si>
  <si>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</si>
  <si>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</si>
  <si>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</si>
  <si>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</si>
  <si>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</si>
  <si>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</si>
  <si>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</si>
  <si>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</si>
  <si>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</si>
  <si>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</si>
  <si>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</si>
  <si>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</si>
  <si>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</si>
  <si>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</si>
  <si>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</si>
  <si>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</si>
  <si>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</si>
  <si>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</si>
  <si>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</si>
  <si>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</si>
  <si>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</si>
  <si>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</si>
  <si>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</si>
  <si>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</si>
  <si>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</si>
  <si>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</si>
  <si>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</si>
  <si>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</si>
  <si>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</si>
  <si>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</si>
  <si>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</si>
  <si>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</si>
  <si>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</si>
  <si>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</si>
  <si>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</si>
  <si>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</si>
  <si>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</si>
  <si>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</si>
  <si>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</si>
  <si>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</si>
  <si>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</si>
  <si>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</si>
  <si>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</si>
  <si>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</si>
  <si>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</si>
  <si>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</si>
  <si>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</si>
  <si>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</si>
  <si>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</si>
  <si>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</si>
  <si>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</si>
  <si>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</si>
  <si>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</si>
  <si>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</si>
  <si>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</si>
  <si>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</si>
  <si>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</si>
  <si>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</si>
  <si>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</si>
  <si>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</si>
  <si>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</si>
  <si>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</si>
  <si>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</si>
  <si>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</si>
  <si>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</si>
  <si>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</si>
  <si>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</si>
  <si>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</si>
  <si>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</si>
  <si>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</si>
  <si>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</si>
  <si>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</si>
  <si>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</si>
  <si>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</si>
  <si>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</si>
  <si>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</si>
  <si>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</si>
  <si>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</si>
  <si>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</si>
  <si>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</si>
  <si>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</si>
  <si>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</si>
  <si>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</si>
  <si>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</si>
  <si>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</si>
  <si>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</si>
  <si>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</si>
  <si>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</si>
  <si>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</si>
  <si>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</si>
  <si>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</si>
  <si>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</si>
  <si>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</si>
  <si>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</si>
  <si>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</si>
  <si>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</si>
  <si>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</si>
  <si>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</si>
  <si>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</si>
  <si>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</si>
  <si>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</si>
  <si>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</si>
  <si>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</si>
  <si>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</si>
  <si>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</si>
  <si>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</si>
  <si>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</si>
  <si>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</si>
  <si>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</si>
  <si>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</si>
  <si>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</si>
  <si>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</si>
  <si>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</si>
  <si>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</si>
  <si>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</si>
  <si>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</si>
  <si>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</si>
  <si>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</si>
  <si>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</si>
  <si>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</si>
  <si>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</si>
  <si>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</si>
  <si>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</si>
  <si>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</si>
  <si>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</si>
  <si>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</si>
  <si>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</si>
  <si>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</si>
  <si>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</si>
  <si>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</si>
  <si>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</si>
  <si>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</si>
  <si>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</si>
  <si>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</si>
  <si>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</si>
  <si>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</si>
  <si>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</si>
  <si>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</si>
  <si>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</si>
  <si>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</si>
  <si>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</si>
  <si>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</si>
  <si>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</si>
  <si>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</si>
  <si>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</si>
  <si>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</si>
  <si>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</si>
  <si>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</si>
  <si>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</si>
  <si>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</si>
  <si>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</si>
  <si>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</si>
  <si>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</si>
  <si>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</si>
  <si>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</si>
  <si>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</si>
  <si>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</si>
  <si>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</si>
  <si>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</si>
  <si>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</si>
  <si>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</si>
  <si>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</si>
  <si>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</si>
  <si>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</si>
  <si>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</si>
  <si>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</si>
  <si>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</si>
  <si>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</si>
  <si>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</si>
  <si>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</si>
  <si>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</si>
  <si>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</si>
  <si>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</si>
  <si>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</si>
  <si>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</si>
  <si>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</si>
  <si>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</si>
  <si>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</si>
  <si>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</si>
  <si>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</si>
  <si>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</si>
  <si>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</si>
  <si>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</si>
  <si>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</si>
  <si>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</si>
  <si>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</si>
  <si>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</si>
  <si>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</si>
  <si>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</si>
  <si>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</si>
  <si>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</si>
  <si>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</si>
  <si>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</si>
  <si>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</si>
  <si>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</si>
  <si>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</si>
  <si>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</si>
  <si>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</si>
  <si>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</si>
  <si>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</si>
  <si>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</si>
  <si>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</si>
  <si>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</si>
  <si>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</si>
  <si>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</si>
  <si>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</si>
  <si>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</si>
  <si>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</si>
  <si>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</si>
  <si>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</si>
  <si>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</si>
  <si>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</si>
  <si>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</si>
  <si>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</si>
  <si>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</si>
  <si>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</si>
  <si>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</si>
  <si>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</si>
  <si>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</si>
  <si>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</si>
  <si>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</si>
  <si>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</si>
  <si>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</si>
  <si>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</si>
  <si>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</si>
  <si>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</si>
  <si>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</si>
  <si>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</si>
  <si>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</si>
  <si>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</si>
  <si>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</si>
  <si>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</si>
  <si>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</si>
  <si>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</si>
  <si>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</si>
  <si>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</si>
  <si>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</si>
  <si>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</si>
  <si>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</si>
  <si>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</si>
  <si>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</si>
  <si>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</si>
  <si>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</si>
  <si>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</si>
  <si>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</si>
  <si>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</si>
  <si>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</si>
  <si>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</si>
  <si>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</si>
  <si>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</si>
  <si>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</si>
  <si>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</si>
  <si>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</si>
  <si>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</si>
  <si>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</si>
  <si>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</si>
  <si>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</si>
  <si>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</si>
  <si>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</si>
  <si>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</si>
  <si>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</si>
  <si>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</si>
  <si>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</si>
  <si>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</si>
  <si>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</si>
  <si>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</si>
  <si>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</si>
  <si>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</si>
  <si>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</si>
  <si>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</si>
  <si>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</si>
  <si>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</si>
  <si>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</si>
  <si>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</si>
  <si>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</si>
  <si>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</si>
  <si>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</si>
  <si>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</si>
  <si>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</si>
  <si>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</si>
  <si>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</si>
  <si>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</si>
  <si>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</si>
  <si>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</si>
  <si>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</si>
  <si>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</si>
  <si>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</si>
  <si>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</si>
  <si>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</si>
  <si>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</si>
  <si>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</si>
  <si>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</si>
  <si>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</si>
  <si>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</si>
  <si>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</si>
  <si>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</si>
  <si>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</si>
  <si>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</si>
  <si>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</si>
  <si>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</si>
  <si>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</si>
  <si>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</si>
  <si>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</si>
  <si>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</si>
  <si>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</si>
  <si>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</si>
  <si>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</si>
  <si>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</si>
  <si>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</si>
  <si>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</si>
  <si>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</si>
  <si>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</si>
  <si>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</si>
  <si>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</si>
  <si>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</si>
  <si>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</si>
  <si>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</si>
  <si>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</si>
  <si>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</si>
  <si>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</si>
  <si>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</si>
  <si>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</si>
  <si>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</si>
  <si>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</si>
  <si>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</si>
  <si>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</si>
  <si>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</si>
  <si>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</si>
  <si>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</si>
  <si>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</si>
  <si>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</si>
  <si>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</si>
  <si>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</si>
  <si>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</si>
  <si>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</si>
  <si>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</si>
  <si>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</si>
  <si>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</si>
  <si>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</si>
  <si>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</si>
  <si>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</si>
  <si>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</si>
  <si>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</si>
  <si>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</si>
  <si>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</si>
  <si>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</si>
  <si>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</si>
  <si>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</si>
  <si>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</si>
  <si>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</si>
  <si>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</si>
  <si>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</si>
  <si>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</si>
  <si>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</si>
  <si>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</si>
  <si>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</si>
  <si>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</si>
  <si>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</si>
  <si>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</si>
  <si>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</si>
  <si>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</si>
  <si>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</si>
  <si>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</si>
  <si>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</si>
  <si>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</si>
  <si>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</si>
  <si>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</si>
  <si>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</si>
  <si>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</si>
  <si>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</si>
  <si>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</si>
  <si>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</si>
  <si>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</si>
  <si>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</si>
  <si>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</si>
  <si>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</si>
  <si>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</si>
  <si>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</si>
  <si>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</si>
  <si>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</si>
  <si>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</si>
  <si>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</si>
  <si>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</si>
  <si>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</si>
  <si>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</si>
  <si>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</si>
  <si>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</si>
  <si>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</si>
  <si>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</si>
  <si>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</si>
  <si>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</si>
  <si>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</si>
  <si>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</si>
  <si>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</si>
  <si>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</si>
  <si>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</si>
  <si>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</si>
  <si>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</si>
  <si>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</si>
  <si>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</si>
  <si>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</si>
  <si>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</si>
  <si>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</si>
  <si>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</si>
  <si>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</si>
  <si>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</si>
  <si>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</si>
  <si>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</si>
  <si>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</si>
  <si>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</si>
  <si>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</si>
  <si>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</si>
  <si>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</si>
  <si>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</si>
  <si>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</si>
  <si>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</si>
  <si>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</si>
  <si>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</si>
  <si>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</si>
  <si>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</si>
  <si>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</si>
  <si>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</si>
  <si>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</si>
  <si>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</si>
  <si>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</si>
  <si>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</si>
  <si>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</si>
  <si>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</si>
  <si>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</si>
  <si>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</si>
  <si>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</si>
  <si>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</si>
  <si>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</si>
  <si>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</si>
  <si>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</si>
  <si>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</si>
  <si>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</si>
  <si>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</si>
  <si>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</si>
  <si>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</si>
  <si>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</si>
  <si>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</si>
  <si>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</si>
  <si>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</si>
  <si>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</si>
  <si>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</si>
  <si>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</si>
  <si>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</si>
  <si>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</si>
  <si>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</si>
  <si>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</si>
  <si>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</si>
  <si>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</si>
  <si>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</si>
  <si>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</si>
  <si>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</si>
  <si>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</si>
  <si>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</si>
  <si>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</si>
  <si>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</si>
  <si>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</si>
  <si>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</si>
  <si>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</si>
  <si>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</si>
  <si>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</si>
  <si>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</si>
  <si>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</si>
  <si>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</si>
  <si>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</si>
  <si>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</si>
  <si>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</si>
  <si>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</si>
  <si>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</si>
  <si>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</si>
  <si>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</si>
  <si>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</si>
  <si>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</si>
  <si>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</si>
  <si>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</si>
  <si>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</si>
  <si>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</si>
  <si>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</si>
  <si>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</si>
  <si>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</si>
  <si>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</si>
  <si>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</si>
  <si>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</si>
  <si>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</si>
  <si>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</si>
  <si>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</si>
  <si>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</si>
  <si>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</si>
  <si>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</si>
  <si>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</si>
  <si>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</si>
  <si>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</si>
  <si>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</si>
  <si>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</si>
  <si>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</si>
  <si>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</si>
  <si>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</si>
  <si>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</si>
  <si>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</si>
  <si>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</si>
  <si>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</si>
  <si>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</si>
  <si>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</si>
  <si>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</si>
  <si>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</si>
  <si>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</si>
  <si>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</si>
  <si>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</si>
  <si>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</si>
  <si>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</si>
  <si>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</si>
  <si>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</si>
  <si>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</si>
  <si>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</si>
  <si>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</si>
  <si>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</si>
  <si>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</si>
  <si>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</si>
  <si>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</si>
  <si>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</si>
  <si>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</si>
  <si>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</si>
  <si>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</si>
  <si>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</si>
  <si>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</si>
  <si>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</si>
  <si>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</si>
  <si>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</si>
  <si>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</si>
  <si>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</si>
  <si>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</si>
  <si>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</si>
  <si>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</si>
  <si>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</si>
  <si>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</si>
  <si>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</si>
  <si>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</si>
  <si>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</si>
  <si>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</si>
  <si>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</si>
  <si>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</si>
  <si>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</si>
  <si>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</si>
  <si>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</si>
  <si>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</si>
  <si>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</si>
  <si>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</si>
  <si>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</si>
  <si>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</si>
  <si>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</si>
  <si>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</si>
  <si>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</si>
  <si>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</si>
  <si>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</si>
  <si>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</si>
  <si>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</si>
  <si>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</si>
  <si>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</si>
  <si>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</si>
  <si>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</si>
  <si>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</si>
  <si>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</si>
  <si>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</si>
  <si>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</si>
  <si>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</si>
  <si>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</si>
  <si>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</si>
  <si>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</si>
  <si>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</si>
  <si>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</si>
  <si>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</si>
  <si>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</si>
  <si>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</si>
  <si>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</si>
  <si>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</si>
  <si>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</si>
  <si>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</si>
  <si>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</si>
  <si>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</si>
  <si>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</si>
  <si>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</si>
  <si>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</si>
  <si>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</si>
  <si>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</si>
  <si>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</si>
  <si>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</si>
  <si>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</si>
  <si>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</si>
  <si>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</si>
  <si>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</si>
  <si>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</si>
  <si>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</si>
  <si>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</si>
  <si>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</si>
  <si>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</si>
  <si>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</si>
  <si>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</si>
  <si>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</si>
  <si>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</si>
  <si>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</si>
  <si>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</si>
  <si>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</si>
  <si>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</si>
  <si>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</si>
  <si>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</si>
  <si>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</si>
  <si>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</si>
  <si>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</si>
  <si>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</si>
  <si>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</si>
  <si>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</si>
  <si>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</si>
  <si>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</si>
  <si>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</si>
  <si>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</si>
  <si>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</si>
  <si>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</si>
  <si>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</si>
  <si>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</si>
  <si>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</si>
  <si>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</si>
  <si>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</si>
  <si>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</si>
  <si>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</si>
  <si>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</si>
  <si>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</si>
  <si>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</si>
  <si>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</si>
  <si>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</si>
  <si>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</si>
  <si>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</si>
  <si>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</si>
  <si>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</si>
  <si>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</si>
  <si>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</si>
  <si>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</si>
  <si>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</si>
  <si>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</si>
  <si>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</si>
  <si>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</si>
  <si>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</si>
  <si>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</si>
  <si>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</si>
  <si>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</si>
  <si>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</si>
  <si>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</si>
  <si>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</si>
  <si>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</si>
  <si>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</si>
  <si>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</si>
  <si>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</si>
  <si>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</si>
  <si>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</si>
  <si>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</si>
  <si>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</si>
  <si>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</si>
  <si>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</si>
  <si>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</si>
  <si>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</si>
  <si>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</si>
  <si>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</si>
  <si>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</si>
  <si>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</si>
  <si>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</si>
  <si>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</si>
  <si>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</si>
  <si>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</si>
  <si>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</si>
  <si>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</si>
  <si>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</si>
  <si>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</si>
  <si>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</si>
  <si>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</si>
  <si>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</si>
  <si>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</si>
  <si>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</si>
  <si>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</si>
  <si>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</si>
  <si>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</si>
  <si>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</si>
  <si>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</si>
  <si>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</si>
  <si>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</si>
  <si>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</si>
  <si>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</si>
  <si>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</si>
  <si>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</si>
  <si>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</si>
  <si>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</si>
  <si>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</si>
  <si>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</si>
  <si>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</si>
  <si>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</si>
  <si>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</si>
  <si>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</si>
  <si>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</si>
  <si>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</si>
  <si>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</si>
  <si>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</si>
  <si>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</si>
  <si>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</si>
  <si>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</si>
  <si>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</si>
  <si>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</si>
  <si>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</si>
  <si>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</si>
  <si>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</si>
  <si>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</si>
  <si>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</si>
  <si>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</si>
  <si>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</si>
  <si>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</si>
  <si>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</si>
  <si>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</si>
  <si>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</si>
  <si>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</si>
  <si>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</si>
  <si>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</si>
  <si>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</si>
  <si>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</si>
  <si>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</si>
  <si>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</si>
  <si>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</si>
  <si>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</si>
  <si>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</si>
  <si>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</si>
  <si>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</si>
  <si>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</si>
  <si>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</si>
  <si>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</si>
  <si>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</si>
  <si>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</si>
  <si>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</si>
  <si>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</si>
  <si>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</si>
  <si>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</si>
  <si>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</si>
  <si>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</si>
  <si>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</si>
  <si>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</si>
  <si>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</si>
  <si>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</si>
  <si>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</si>
  <si>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</si>
  <si>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</si>
  <si>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</si>
  <si>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</si>
  <si>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</si>
  <si>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</si>
  <si>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</si>
  <si>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</si>
  <si>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</si>
  <si>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</si>
  <si>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</si>
  <si>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</si>
  <si>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</si>
  <si>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</si>
  <si>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</si>
  <si>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</si>
  <si>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</si>
  <si>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</si>
  <si>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</si>
  <si>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</si>
  <si>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</si>
  <si>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</si>
  <si>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</si>
  <si>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</si>
  <si>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</si>
  <si>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</si>
  <si>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</si>
  <si>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</si>
  <si>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</si>
  <si>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</si>
  <si>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</si>
  <si>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</si>
  <si>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</si>
  <si>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</si>
  <si>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</si>
  <si>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</si>
  <si>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</si>
  <si>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</si>
  <si>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</si>
  <si>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</si>
  <si>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</si>
  <si>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</si>
  <si>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</si>
  <si>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</si>
  <si>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</si>
  <si>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</si>
  <si>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</si>
  <si>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</si>
  <si>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</si>
  <si>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</si>
  <si>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</si>
  <si>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</si>
  <si>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</si>
  <si>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</si>
  <si>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</si>
  <si>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</si>
  <si>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</si>
  <si>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</si>
  <si>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</si>
  <si>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</si>
  <si>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</si>
  <si>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</si>
  <si>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</si>
  <si>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</si>
  <si>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</si>
  <si>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</si>
  <si>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</si>
  <si>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</si>
  <si>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</si>
  <si>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</si>
  <si>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</si>
  <si>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</si>
  <si>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</si>
  <si>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</si>
  <si>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</si>
  <si>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</si>
  <si>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</si>
  <si>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</si>
  <si>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</si>
  <si>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</si>
  <si>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</si>
  <si>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</si>
  <si>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</si>
  <si>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</si>
  <si>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</si>
  <si>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</si>
  <si>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</si>
  <si>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</si>
  <si>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</si>
  <si>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</si>
  <si>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</si>
  <si>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</si>
  <si>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</si>
  <si>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</si>
  <si>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</si>
  <si>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</si>
  <si>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</si>
  <si>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</si>
  <si>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</si>
  <si>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</si>
  <si>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</si>
  <si>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</si>
  <si>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</si>
  <si>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</si>
  <si>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</si>
  <si>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</si>
  <si>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</si>
  <si>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</si>
  <si>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</si>
  <si>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</si>
  <si>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</si>
  <si>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</si>
  <si>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</si>
  <si>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</si>
  <si>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</si>
  <si>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</si>
  <si>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</si>
  <si>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</si>
  <si>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</si>
  <si>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</si>
  <si>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</si>
  <si>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</si>
  <si>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</si>
  <si>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</si>
  <si>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</si>
  <si>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</si>
  <si>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</si>
  <si>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</si>
  <si>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</si>
  <si>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</si>
  <si>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</si>
  <si>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</si>
  <si>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</si>
  <si>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</si>
  <si>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</si>
  <si>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</si>
  <si>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</si>
  <si>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</si>
  <si>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</si>
  <si>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</si>
  <si>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</si>
  <si>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</si>
  <si>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</si>
  <si>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</si>
  <si>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</si>
  <si>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</si>
  <si>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</si>
  <si>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</si>
  <si>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</si>
  <si>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</si>
  <si>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</si>
  <si>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</si>
  <si>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</si>
  <si>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</si>
  <si>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</si>
  <si>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</si>
  <si>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</si>
  <si>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</si>
  <si>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</si>
  <si>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</si>
  <si>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</si>
  <si>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</si>
  <si>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</si>
  <si>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</si>
  <si>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</si>
  <si>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</si>
  <si>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</si>
  <si>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</si>
  <si>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</si>
  <si>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</si>
  <si>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</si>
  <si>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</si>
  <si>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</si>
  <si>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</si>
  <si>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</si>
  <si>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</si>
  <si>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</si>
  <si>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</si>
  <si>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</si>
  <si>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</si>
  <si>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</si>
  <si>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</si>
  <si>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</si>
  <si>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</si>
  <si>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</si>
  <si>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</si>
  <si>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</si>
  <si>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</si>
  <si>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</si>
  <si>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</si>
  <si>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</si>
  <si>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</si>
  <si>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</si>
  <si>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</si>
  <si>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</si>
  <si>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</si>
  <si>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</si>
  <si>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</si>
  <si>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</si>
  <si>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</si>
  <si>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</si>
  <si>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</si>
  <si>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</si>
  <si>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</si>
  <si>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</si>
  <si>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</si>
  <si>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</si>
  <si>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</si>
  <si>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</si>
  <si>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</si>
  <si>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</si>
  <si>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</si>
  <si>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</si>
  <si>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</si>
  <si>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</si>
  <si>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</si>
  <si>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</si>
  <si>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</si>
  <si>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</si>
  <si>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</si>
  <si>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</si>
  <si>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</si>
  <si>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</si>
  <si>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</si>
  <si>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</si>
  <si>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</si>
  <si>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</si>
  <si>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</si>
  <si>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</si>
  <si>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</si>
  <si>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</si>
  <si>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</si>
  <si>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</si>
  <si>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</si>
  <si>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</si>
  <si>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</si>
  <si>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</si>
  <si>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</si>
  <si>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</si>
  <si>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</si>
  <si>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</si>
  <si>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</si>
  <si>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</si>
  <si>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</si>
  <si>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</si>
  <si>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</si>
  <si>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</si>
  <si>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</si>
  <si>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</si>
  <si>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</si>
  <si>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</si>
  <si>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</si>
  <si>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</si>
  <si>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</si>
  <si>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</si>
  <si>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</si>
  <si>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</si>
  <si>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</si>
  <si>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</si>
  <si>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</si>
  <si>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</si>
  <si>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</si>
  <si>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</si>
  <si>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</si>
  <si>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</si>
  <si>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</si>
  <si>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</si>
  <si>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</si>
  <si>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</si>
  <si>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</si>
  <si>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</si>
  <si>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</si>
  <si>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</si>
  <si>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</si>
  <si>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</si>
  <si>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</si>
  <si>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</si>
  <si>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</si>
  <si>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</si>
  <si>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</si>
  <si>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</si>
  <si>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</si>
  <si>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</si>
  <si>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</si>
  <si>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</si>
  <si>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</si>
  <si>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</si>
  <si>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</si>
  <si>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</si>
  <si>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</si>
  <si>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</si>
  <si>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</si>
  <si>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</si>
  <si>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</si>
  <si>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</si>
  <si>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</si>
  <si>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</si>
  <si>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</si>
  <si>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</si>
  <si>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</si>
  <si>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</si>
  <si>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</si>
  <si>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</si>
  <si>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</si>
  <si>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</si>
  <si>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</si>
  <si>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</si>
  <si>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</si>
  <si>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</si>
  <si>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</si>
  <si>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</si>
  <si>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</si>
  <si>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</si>
  <si>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</si>
  <si>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</si>
  <si>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</si>
  <si>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</si>
  <si>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</si>
  <si>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</si>
  <si>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</si>
  <si>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</si>
  <si>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</si>
  <si>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</si>
  <si>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</si>
  <si>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</si>
  <si>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</si>
  <si>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</si>
  <si>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</si>
  <si>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</si>
  <si>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</si>
  <si>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</si>
  <si>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</si>
  <si>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</si>
  <si>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</si>
  <si>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</si>
  <si>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</si>
  <si>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</si>
  <si>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</si>
  <si>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</si>
  <si>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</si>
  <si>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</si>
  <si>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</si>
  <si>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</si>
  <si>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</si>
  <si>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</si>
  <si>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</si>
  <si>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</si>
  <si>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</si>
  <si>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</si>
  <si>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</si>
  <si>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</si>
  <si>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</si>
  <si>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</si>
  <si>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</si>
  <si>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</si>
  <si>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</si>
  <si>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</si>
  <si>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</si>
  <si>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</si>
  <si>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</si>
  <si>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</si>
  <si>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</si>
  <si>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</si>
  <si>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</si>
  <si>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</si>
  <si>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</si>
  <si>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</si>
  <si>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</si>
  <si>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</si>
  <si>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</si>
  <si>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</si>
  <si>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</si>
  <si>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</si>
  <si>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</si>
  <si>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</si>
  <si>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</si>
  <si>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</si>
  <si>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</si>
  <si>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</si>
  <si>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</si>
  <si>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</si>
  <si>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</si>
  <si>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</si>
  <si>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</si>
  <si>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</si>
  <si>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</si>
  <si>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</si>
  <si>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</si>
  <si>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</si>
  <si>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</si>
  <si>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</si>
  <si>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</si>
  <si>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</si>
  <si>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</si>
  <si>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</si>
  <si>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</si>
  <si>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</si>
  <si>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</si>
  <si>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</si>
  <si>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</si>
  <si>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</si>
  <si>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</si>
  <si>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</si>
  <si>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</si>
  <si>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</si>
  <si>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</si>
  <si>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</si>
  <si>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</si>
  <si>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</si>
  <si>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</si>
  <si>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</si>
  <si>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</si>
  <si>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</si>
  <si>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</si>
  <si>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</si>
  <si>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</si>
  <si>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</si>
  <si>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</si>
  <si>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</si>
  <si>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</si>
  <si>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</si>
  <si>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</si>
  <si>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</si>
  <si>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</si>
  <si>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</si>
  <si>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</si>
  <si>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</si>
  <si>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</si>
  <si>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</si>
  <si>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</si>
  <si>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</si>
  <si>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</si>
  <si>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</si>
  <si>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</si>
  <si>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</si>
  <si>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</si>
  <si>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</si>
  <si>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</si>
  <si>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</si>
  <si>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</si>
  <si>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</si>
  <si>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</si>
  <si>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</si>
  <si>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</si>
  <si>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</si>
  <si>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</si>
  <si>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</si>
  <si>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</si>
  <si>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</si>
  <si>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</si>
  <si>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</si>
  <si>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</si>
  <si>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</si>
  <si>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</si>
  <si>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</si>
  <si>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</si>
  <si>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</si>
  <si>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</si>
  <si>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</si>
  <si>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</si>
  <si>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</si>
  <si>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</si>
  <si>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</si>
  <si>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</si>
  <si>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</si>
  <si>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</si>
  <si>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</si>
  <si>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</si>
  <si>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</si>
  <si>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</si>
  <si>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</si>
  <si>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</si>
  <si>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</si>
  <si>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</si>
  <si>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</si>
  <si>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</si>
  <si>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</si>
  <si>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</si>
  <si>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</si>
  <si>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</si>
  <si>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</si>
  <si>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</si>
  <si>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</si>
  <si>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</si>
  <si>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</si>
  <si>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</si>
  <si>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</si>
  <si>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</si>
  <si>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</si>
  <si>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</si>
  <si>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</si>
  <si>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</si>
  <si>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</si>
  <si>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</si>
  <si>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</si>
  <si>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</si>
  <si>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</si>
  <si>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</si>
  <si>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</si>
  <si>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</si>
  <si>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</si>
  <si>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</si>
  <si>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</si>
  <si>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</si>
  <si>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</si>
  <si>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</si>
  <si>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</si>
  <si>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</si>
  <si>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</si>
  <si>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</si>
  <si>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</si>
  <si>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</si>
  <si>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</si>
  <si>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</si>
  <si>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</si>
  <si>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</si>
  <si>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</si>
  <si>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</si>
  <si>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</si>
  <si>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</si>
  <si>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</si>
  <si>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</si>
  <si>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</si>
  <si>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</si>
  <si>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</si>
  <si>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</si>
  <si>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</si>
  <si>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</si>
  <si>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</si>
  <si>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</si>
  <si>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</si>
  <si>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</si>
  <si>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</si>
  <si>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</si>
  <si>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</si>
  <si>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</si>
  <si>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</si>
  <si>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</si>
  <si>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</si>
  <si>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</si>
  <si>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</si>
  <si>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</si>
  <si>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</si>
  <si>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</si>
  <si>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</si>
  <si>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</si>
  <si>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</si>
  <si>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</si>
  <si>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</si>
  <si>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</si>
  <si>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</si>
  <si>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</si>
  <si>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</si>
  <si>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</si>
  <si>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</si>
  <si>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</si>
  <si>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</si>
  <si>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</si>
  <si>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</si>
  <si>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</si>
  <si>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</si>
  <si>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</si>
  <si>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</si>
  <si>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</si>
  <si>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</si>
  <si>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</si>
  <si>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</si>
  <si>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</si>
  <si>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</si>
  <si>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</si>
  <si>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</si>
  <si>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</si>
  <si>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</si>
  <si>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</si>
  <si>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</si>
  <si>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</si>
  <si>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</si>
  <si>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</si>
  <si>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</si>
  <si>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</si>
  <si>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</si>
  <si>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</si>
  <si>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</si>
  <si>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</si>
  <si>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</si>
  <si>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</si>
  <si>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</si>
  <si>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</si>
  <si>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</si>
  <si>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</si>
  <si>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</si>
  <si>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</si>
  <si>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</si>
  <si>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</si>
  <si>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</si>
  <si>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</si>
  <si>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</si>
  <si>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</si>
  <si>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</si>
  <si>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</si>
  <si>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</si>
  <si>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</si>
  <si>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</si>
  <si>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</si>
  <si>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</si>
  <si>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</si>
  <si>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</si>
  <si>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</si>
  <si>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</si>
  <si>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</si>
  <si>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</si>
  <si>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</si>
  <si>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</si>
  <si>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</si>
  <si>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</si>
  <si>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</si>
  <si>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</si>
  <si>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</si>
  <si>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</si>
  <si>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</si>
  <si>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</si>
  <si>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</si>
  <si>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</si>
  <si>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</si>
  <si>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</si>
  <si>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</si>
  <si>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</si>
  <si>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</si>
  <si>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</si>
  <si>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</si>
  <si>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</si>
  <si>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</si>
  <si>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</si>
  <si>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</si>
  <si>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</si>
  <si>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</si>
  <si>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</si>
  <si>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</si>
  <si>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</si>
  <si>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</si>
  <si>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</si>
  <si>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</si>
  <si>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</si>
  <si>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</si>
  <si>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</si>
  <si>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</si>
  <si>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</si>
  <si>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</si>
  <si>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</si>
  <si>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</si>
  <si>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</si>
  <si>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</si>
  <si>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</si>
  <si>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</si>
  <si>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</si>
  <si>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</si>
  <si>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</si>
  <si>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</si>
  <si>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</si>
  <si>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</si>
  <si>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</si>
  <si>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</si>
  <si>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</si>
  <si>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</si>
  <si>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</si>
  <si>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</si>
  <si>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</si>
  <si>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</si>
  <si>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</si>
  <si>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</si>
  <si>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</si>
  <si>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</si>
  <si>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</si>
  <si>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</si>
  <si>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</si>
  <si>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</si>
  <si>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</si>
  <si>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</si>
  <si>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</si>
  <si>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</si>
  <si>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</si>
  <si>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</si>
  <si>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</si>
  <si>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</si>
  <si>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</si>
  <si>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</si>
  <si>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</si>
  <si>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</si>
  <si>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</si>
  <si>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</si>
  <si>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</si>
  <si>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</si>
  <si>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</si>
  <si>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</si>
  <si>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</si>
  <si>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</si>
  <si>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</si>
  <si>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</si>
  <si>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</si>
  <si>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</si>
  <si>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</si>
  <si>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</si>
  <si>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</si>
  <si>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</si>
  <si>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</si>
  <si>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</si>
  <si>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</si>
  <si>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</si>
  <si>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</si>
  <si>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</si>
  <si>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</si>
  <si>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</si>
  <si>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</si>
  <si>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</si>
  <si>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</si>
  <si>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</si>
  <si>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</si>
  <si>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</si>
  <si>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</si>
  <si>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</si>
  <si>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</si>
  <si>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</si>
  <si>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</si>
  <si>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</si>
  <si>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</si>
  <si>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</si>
  <si>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</si>
  <si>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</si>
  <si>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</si>
  <si>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</si>
  <si>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</si>
  <si>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</si>
  <si>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</si>
  <si>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</si>
  <si>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</si>
  <si>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</si>
  <si>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</si>
  <si>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</si>
  <si>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</si>
  <si>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</si>
  <si>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</si>
  <si>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</si>
  <si>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</si>
  <si>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</si>
  <si>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</si>
  <si>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</si>
  <si>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</si>
  <si>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</si>
  <si>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</si>
  <si>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</si>
  <si>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</si>
  <si>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</si>
  <si>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</si>
  <si>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</si>
  <si>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</si>
  <si>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</si>
  <si>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</si>
  <si>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</si>
  <si>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</si>
  <si>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</si>
  <si>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</si>
  <si>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</si>
  <si>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</si>
  <si>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</si>
  <si>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</si>
  <si>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</si>
  <si>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</si>
  <si>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</si>
  <si>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</si>
  <si>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</si>
  <si>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</si>
  <si>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</si>
  <si>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</si>
  <si>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</si>
  <si>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</si>
  <si>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</si>
  <si>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</si>
  <si>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</si>
  <si>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</si>
  <si>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</si>
  <si>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</si>
  <si>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</si>
  <si>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</si>
  <si>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</si>
  <si>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</si>
  <si>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</si>
  <si>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</si>
  <si>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</si>
  <si>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</si>
  <si>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</si>
  <si>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</si>
  <si>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</si>
  <si>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</si>
  <si>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</si>
  <si>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</si>
  <si>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</si>
  <si>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</si>
  <si>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</si>
  <si>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</si>
  <si>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</si>
  <si>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</si>
  <si>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</si>
  <si>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</si>
  <si>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</si>
  <si>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</si>
  <si>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</si>
  <si>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</si>
  <si>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</si>
  <si>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</si>
  <si>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</si>
  <si>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</si>
  <si>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</si>
  <si>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</si>
  <si>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</si>
  <si>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</si>
  <si>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</si>
  <si>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</si>
  <si>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</si>
  <si>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</si>
  <si>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</si>
  <si>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</si>
  <si>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</si>
  <si>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</si>
  <si>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</si>
  <si>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</si>
  <si>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</si>
  <si>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</si>
  <si>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</si>
  <si>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</si>
  <si>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</si>
  <si>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</si>
  <si>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</si>
  <si>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</si>
  <si>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</si>
  <si>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</si>
  <si>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</si>
  <si>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</si>
  <si>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</si>
  <si>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</si>
  <si>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</si>
  <si>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</si>
  <si>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</si>
  <si>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</si>
  <si>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</si>
  <si>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</si>
  <si>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</si>
  <si>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</si>
  <si>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</si>
  <si>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</si>
  <si>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</si>
  <si>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</si>
  <si>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</si>
  <si>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</si>
  <si>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</si>
  <si>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</si>
  <si>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</si>
  <si>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</si>
  <si>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</si>
  <si>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</si>
  <si>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</si>
  <si>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</si>
  <si>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</si>
  <si>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</si>
  <si>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</si>
  <si>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</si>
  <si>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</si>
  <si>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</si>
  <si>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</si>
  <si>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</si>
  <si>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</si>
  <si>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</si>
  <si>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</si>
  <si>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</si>
  <si>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</si>
  <si>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</si>
  <si>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</si>
  <si>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</si>
  <si>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</si>
  <si>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</si>
  <si>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</si>
  <si>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</si>
  <si>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</si>
  <si>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</si>
  <si>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</si>
  <si>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</si>
  <si>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</si>
  <si>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</si>
  <si>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</si>
  <si>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</si>
  <si>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</si>
  <si>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</si>
  <si>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</si>
  <si>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</si>
  <si>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</si>
  <si>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</si>
  <si>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</si>
  <si>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</si>
  <si>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</si>
  <si>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</si>
  <si>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</si>
  <si>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</si>
  <si>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</si>
  <si>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</si>
  <si>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</si>
  <si>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</si>
  <si>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</si>
  <si>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</si>
  <si>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</si>
  <si>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</si>
  <si>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</si>
  <si>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</si>
  <si>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</si>
  <si>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</si>
  <si>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</si>
  <si>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</si>
  <si>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</si>
  <si>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</si>
  <si>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</si>
  <si>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</si>
  <si>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</si>
  <si>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</si>
  <si>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</si>
  <si>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</si>
  <si>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</si>
  <si>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</si>
  <si>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</si>
  <si>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</si>
  <si>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</si>
  <si>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</si>
  <si>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</si>
  <si>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</si>
  <si>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</si>
  <si>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</si>
  <si>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</si>
  <si>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</si>
  <si>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</si>
  <si>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</si>
  <si>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</si>
  <si>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</si>
  <si>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</si>
  <si>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</si>
  <si>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</si>
  <si>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</si>
  <si>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</si>
  <si>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</si>
  <si>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</si>
  <si>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</si>
  <si>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</si>
  <si>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</si>
  <si>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</si>
  <si>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</si>
  <si>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</si>
  <si>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</si>
  <si>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</si>
  <si>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</si>
  <si>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</si>
  <si>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</si>
  <si>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</si>
  <si>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</si>
  <si>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</si>
  <si>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</si>
  <si>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</si>
  <si>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</si>
  <si>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</si>
  <si>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</si>
  <si>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</si>
  <si>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</si>
  <si>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</si>
  <si>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</si>
  <si>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</si>
  <si>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</si>
  <si>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</si>
  <si>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</si>
  <si>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</si>
  <si>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</si>
  <si>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</si>
  <si>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</si>
  <si>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</si>
  <si>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</si>
  <si>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</si>
  <si>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</si>
  <si>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</si>
  <si>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</si>
  <si>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</si>
  <si>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</si>
  <si>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</si>
  <si>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</si>
  <si>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</si>
  <si>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</si>
  <si>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</si>
  <si>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</si>
  <si>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</si>
  <si>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</si>
  <si>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</si>
  <si>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</si>
  <si>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</si>
  <si>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</si>
  <si>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</si>
  <si>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</si>
  <si>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</si>
  <si>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</si>
  <si>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</si>
  <si>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</si>
  <si>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</si>
  <si>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</si>
  <si>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</si>
  <si>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</si>
  <si>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</si>
  <si>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</si>
  <si>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</si>
  <si>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</si>
  <si>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</si>
  <si>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</si>
  <si>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</si>
  <si>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</si>
  <si>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</si>
  <si>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</si>
  <si>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</si>
  <si>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</si>
  <si>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</si>
  <si>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</si>
  <si>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</si>
  <si>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</si>
  <si>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</si>
  <si>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</si>
  <si>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</si>
  <si>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</si>
  <si>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</si>
  <si>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</si>
  <si>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</si>
  <si>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</si>
  <si>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</si>
  <si>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</si>
  <si>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</si>
  <si>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</si>
  <si>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</si>
  <si>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</si>
  <si>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</si>
  <si>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</si>
  <si>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</si>
  <si>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</si>
  <si>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</si>
  <si>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</si>
  <si>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</si>
  <si>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</si>
  <si>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</si>
  <si>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</si>
  <si>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</si>
  <si>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</si>
  <si>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</si>
  <si>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</si>
  <si>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</si>
  <si>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</si>
  <si>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</si>
  <si>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</si>
  <si>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</si>
  <si>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</si>
  <si>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</si>
  <si>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</si>
  <si>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</si>
  <si>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</si>
  <si>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</si>
  <si>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</si>
  <si>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</si>
  <si>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</si>
  <si>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</si>
  <si>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</si>
  <si>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</si>
  <si>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</si>
  <si>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</si>
  <si>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</si>
  <si>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</si>
  <si>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</si>
  <si>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</si>
  <si>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</si>
  <si>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</si>
  <si>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</si>
  <si>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</si>
  <si>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</si>
  <si>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</si>
  <si>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</si>
  <si>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</si>
  <si>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</si>
  <si>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</si>
  <si>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</si>
  <si>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</si>
  <si>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</si>
  <si>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</si>
  <si>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</si>
  <si>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</si>
  <si>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</si>
  <si>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</si>
  <si>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</si>
  <si>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</si>
  <si>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</si>
  <si>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</si>
  <si>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</si>
  <si>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</si>
  <si>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</si>
  <si>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</si>
  <si>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</si>
  <si>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</si>
  <si>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</si>
  <si>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</si>
  <si>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</si>
  <si>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</si>
  <si>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</si>
  <si>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</si>
  <si>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</si>
  <si>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</si>
  <si>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</si>
  <si>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</si>
  <si>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</si>
  <si>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</si>
  <si>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</si>
  <si>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</si>
  <si>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</si>
  <si>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</si>
  <si>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</si>
  <si>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</si>
  <si>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</si>
  <si>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</si>
  <si>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</si>
  <si>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</si>
  <si>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</si>
  <si>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</si>
  <si>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</si>
  <si>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</si>
  <si>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</si>
  <si>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</si>
  <si>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</si>
  <si>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</si>
  <si>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</si>
  <si>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</si>
  <si>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</si>
  <si>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</si>
  <si>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</si>
  <si>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</si>
  <si>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</si>
  <si>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</si>
  <si>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</si>
  <si>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</si>
  <si>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</si>
  <si>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</si>
  <si>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</si>
  <si>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</si>
  <si>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</si>
  <si>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</si>
  <si>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</si>
  <si>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</si>
  <si>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</si>
  <si>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</si>
  <si>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</si>
  <si>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</si>
  <si>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</si>
  <si>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</si>
  <si>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</si>
  <si>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</si>
  <si>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</si>
  <si>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</si>
  <si>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</si>
  <si>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</si>
  <si>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</si>
  <si>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</si>
  <si>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</si>
  <si>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</si>
  <si>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</si>
  <si>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</si>
  <si>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</si>
  <si>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</si>
  <si>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</si>
  <si>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</si>
  <si>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</si>
  <si>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</si>
  <si>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</si>
  <si>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</si>
  <si>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</si>
  <si>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</si>
  <si>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</si>
  <si>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</si>
  <si>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</si>
  <si>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</si>
  <si>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</si>
  <si>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</si>
  <si>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</si>
  <si>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</si>
  <si>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</si>
  <si>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</si>
  <si>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</si>
  <si>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</si>
  <si>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</si>
  <si>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</si>
  <si>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</si>
  <si>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</si>
  <si>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</si>
  <si>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</si>
  <si>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</si>
  <si>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</si>
  <si>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</si>
  <si>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</si>
  <si>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</si>
  <si>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</si>
  <si>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</si>
  <si>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</si>
  <si>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</si>
  <si>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</si>
  <si>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</si>
  <si>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</si>
  <si>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</si>
  <si>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</si>
  <si>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</si>
  <si>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</si>
  <si>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</si>
  <si>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</si>
  <si>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</si>
  <si>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</si>
  <si>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</si>
  <si>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</si>
  <si>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</si>
  <si>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</si>
  <si>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</si>
  <si>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</si>
  <si>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</si>
  <si>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</si>
  <si>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</si>
  <si>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</si>
  <si>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</si>
  <si>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</si>
  <si>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</si>
  <si>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</si>
  <si>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</si>
  <si>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</si>
  <si>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</si>
  <si>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</si>
  <si>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</si>
  <si>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</si>
  <si>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</si>
  <si>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</si>
  <si>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</si>
  <si>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</si>
  <si>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</si>
  <si>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</si>
  <si>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</si>
  <si>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</si>
  <si>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</si>
  <si>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</si>
  <si>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</si>
  <si>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</si>
  <si>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</si>
  <si>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</si>
  <si>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</si>
  <si>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</si>
  <si>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</si>
  <si>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</si>
  <si>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</si>
  <si>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</si>
  <si>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</si>
  <si>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</si>
  <si>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</si>
  <si>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</si>
  <si>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</si>
  <si>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</si>
  <si>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</si>
  <si>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</si>
  <si>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</si>
  <si>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</si>
  <si>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</si>
  <si>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</si>
  <si>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</si>
  <si>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</si>
  <si>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</si>
  <si>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</si>
  <si>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</si>
  <si>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</si>
  <si>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</si>
  <si>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</si>
  <si>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</si>
  <si>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</si>
  <si>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</si>
  <si>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</si>
  <si>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</si>
  <si>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</si>
  <si>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</si>
  <si>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</si>
  <si>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</si>
  <si>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</si>
  <si>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</si>
  <si>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</si>
  <si>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</si>
  <si>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</si>
  <si>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</si>
  <si>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</si>
  <si>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</si>
  <si>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</si>
  <si>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</si>
  <si>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</si>
  <si>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</si>
  <si>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</si>
  <si>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</si>
  <si>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</si>
  <si>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</si>
  <si>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</si>
  <si>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</si>
  <si>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</si>
  <si>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</si>
  <si>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</si>
  <si>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</si>
  <si>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</si>
  <si>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</si>
  <si>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</si>
  <si>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</si>
  <si>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</si>
  <si>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</si>
  <si>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</si>
  <si>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</si>
  <si>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</si>
  <si>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</si>
  <si>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</si>
  <si>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</si>
  <si>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</si>
  <si>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</si>
  <si>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</si>
  <si>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</si>
  <si>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</si>
  <si>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</si>
  <si>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</si>
  <si>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</si>
  <si>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</si>
  <si>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</si>
  <si>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</si>
  <si>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</si>
  <si>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</si>
  <si>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</si>
  <si>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</si>
  <si>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</si>
  <si>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</si>
  <si>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</si>
  <si>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</si>
  <si>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</si>
  <si>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</si>
  <si>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</si>
  <si>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</si>
  <si>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</si>
  <si>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</si>
  <si>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</si>
  <si>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</si>
  <si>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</si>
  <si>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</si>
  <si>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</si>
  <si>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</si>
  <si>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</si>
  <si>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</si>
  <si>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</si>
  <si>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</si>
  <si>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</si>
  <si>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</si>
  <si>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</si>
  <si>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</si>
  <si>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</si>
  <si>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</si>
  <si>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</si>
  <si>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</si>
  <si>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</si>
  <si>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</si>
  <si>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</si>
  <si>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</si>
  <si>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</si>
  <si>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</si>
  <si>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</si>
  <si>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</si>
  <si>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</si>
  <si>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</si>
  <si>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</si>
  <si>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</si>
  <si>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</si>
  <si>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</si>
  <si>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</si>
  <si>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</si>
  <si>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</si>
  <si>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</si>
  <si>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</si>
  <si>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</si>
  <si>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</si>
  <si>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</si>
  <si>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</si>
  <si>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</si>
  <si>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</si>
  <si>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</si>
  <si>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</si>
  <si>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</si>
  <si>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</si>
  <si>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</si>
  <si>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</si>
  <si>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</si>
  <si>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</si>
  <si>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</si>
  <si>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</si>
  <si>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</si>
  <si>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</si>
  <si>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</si>
  <si>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</si>
  <si>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</si>
  <si>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</si>
  <si>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</si>
  <si>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</si>
  <si>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</si>
  <si>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</si>
  <si>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</si>
  <si>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</si>
  <si>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</si>
  <si>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</si>
  <si>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</si>
  <si>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</si>
  <si>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</si>
  <si>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</si>
  <si>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</si>
  <si>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</si>
  <si>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</si>
  <si>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</si>
  <si>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</si>
  <si>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</si>
  <si>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</si>
  <si>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</si>
  <si>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</si>
  <si>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</si>
  <si>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</si>
  <si>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</si>
  <si>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</si>
  <si>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</si>
  <si>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</si>
  <si>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</si>
  <si>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</si>
  <si>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</si>
  <si>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</si>
  <si>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</si>
  <si>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</si>
  <si>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</si>
  <si>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</si>
  <si>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</si>
  <si>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</si>
  <si>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</si>
  <si>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</si>
  <si>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</si>
  <si>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</si>
  <si>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</si>
  <si>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</si>
  <si>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</si>
  <si>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</si>
  <si>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</si>
  <si>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</si>
  <si>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</si>
  <si>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</si>
  <si>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</si>
  <si>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</si>
  <si>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</si>
  <si>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</si>
  <si>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</si>
  <si>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</si>
  <si>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</si>
  <si>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</si>
  <si>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</si>
  <si>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</si>
  <si>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</si>
  <si>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</si>
  <si>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</si>
  <si>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</si>
  <si>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</si>
  <si>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</si>
  <si>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</si>
  <si>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</si>
  <si>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</si>
  <si>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</si>
  <si>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</si>
  <si>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</si>
  <si>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</si>
  <si>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</si>
  <si>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</si>
  <si>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</si>
  <si>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</si>
  <si>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</si>
  <si>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</si>
  <si>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</si>
  <si>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</si>
  <si>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</si>
  <si>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</si>
  <si>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</si>
  <si>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</si>
  <si>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</si>
  <si>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</si>
  <si>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</si>
  <si>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</si>
  <si>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</si>
  <si>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</si>
  <si>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</si>
  <si>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</si>
  <si>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</si>
  <si>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</si>
  <si>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</si>
  <si>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</si>
  <si>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</si>
  <si>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</si>
  <si>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</si>
  <si>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</si>
  <si>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</si>
  <si>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</si>
  <si>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</si>
  <si>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</si>
  <si>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</si>
  <si>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</si>
  <si>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</si>
  <si>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</si>
  <si>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</si>
  <si>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</si>
  <si>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</si>
  <si>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</si>
  <si>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</si>
  <si>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</si>
  <si>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</si>
  <si>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</si>
  <si>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</si>
  <si>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</si>
  <si>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</si>
  <si>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</si>
  <si>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</si>
  <si>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</si>
  <si>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</si>
  <si>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</si>
  <si>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</si>
  <si>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</si>
  <si>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</si>
  <si>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</si>
  <si>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</si>
  <si>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</si>
  <si>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</si>
  <si>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</si>
  <si>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</si>
  <si>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</si>
  <si>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</si>
  <si>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</si>
  <si>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</si>
  <si>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</si>
  <si>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</si>
  <si>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</si>
  <si>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</si>
  <si>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</si>
  <si>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</si>
  <si>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</si>
  <si>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</si>
  <si>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</si>
  <si>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</si>
  <si>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</si>
  <si>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</si>
  <si>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</si>
  <si>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</si>
  <si>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</si>
  <si>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</si>
  <si>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</si>
  <si>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</si>
  <si>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</si>
  <si>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</si>
  <si>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</si>
  <si>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</si>
  <si>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</si>
  <si>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</si>
  <si>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</si>
  <si>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</si>
  <si>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</si>
  <si>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</si>
  <si>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</si>
  <si>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</si>
  <si>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</si>
  <si>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</si>
  <si>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</si>
  <si>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</si>
  <si>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</si>
  <si>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</si>
  <si>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</si>
  <si>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</si>
  <si>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</si>
  <si>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</si>
  <si>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</si>
  <si>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</si>
  <si>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</si>
  <si>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</si>
  <si>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</si>
  <si>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</si>
  <si>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</si>
  <si>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</si>
  <si>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</si>
  <si>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</si>
  <si>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</si>
  <si>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</si>
  <si>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</si>
  <si>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</si>
  <si>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</si>
  <si>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</si>
  <si>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</si>
  <si>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</si>
  <si>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</si>
  <si>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</si>
  <si>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</si>
  <si>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</si>
  <si>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</si>
  <si>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</si>
  <si>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</si>
  <si>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</si>
  <si>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</si>
  <si>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</si>
  <si>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</si>
  <si>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</si>
  <si>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</si>
  <si>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</si>
  <si>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</si>
  <si>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</si>
  <si>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</si>
  <si>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</si>
  <si>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</si>
  <si>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</si>
  <si>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</si>
  <si>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</si>
  <si>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</si>
  <si>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</si>
  <si>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</si>
  <si>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</si>
  <si>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</si>
  <si>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</si>
  <si>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</si>
  <si>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</si>
  <si>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</si>
  <si>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</si>
  <si>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</si>
  <si>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</si>
  <si>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</si>
  <si>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</si>
  <si>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</si>
  <si>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</si>
  <si>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</si>
  <si>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</si>
  <si>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</si>
  <si>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</si>
  <si>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</si>
  <si>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</si>
  <si>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</si>
  <si>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</si>
  <si>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</si>
  <si>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</si>
  <si>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</si>
  <si>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</si>
  <si>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</si>
  <si>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</si>
  <si>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</si>
  <si>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</si>
  <si>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</si>
  <si>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</si>
  <si>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</si>
  <si>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</si>
  <si>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</si>
  <si>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</si>
  <si>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</si>
  <si>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</si>
  <si>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</si>
  <si>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</si>
  <si>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</si>
  <si>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</si>
  <si>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</si>
  <si>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</si>
  <si>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</si>
  <si>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</si>
  <si>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</si>
  <si>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</si>
  <si>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</si>
  <si>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</si>
  <si>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</si>
  <si>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</si>
  <si>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</si>
  <si>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</si>
  <si>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</si>
  <si>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</si>
  <si>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</si>
  <si>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</si>
  <si>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</si>
  <si>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</si>
  <si>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</si>
  <si>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</si>
  <si>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</si>
  <si>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</si>
  <si>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</si>
  <si>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</si>
  <si>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</si>
  <si>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</si>
  <si>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</si>
  <si>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</si>
  <si>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</si>
  <si>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</si>
  <si>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</si>
  <si>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</si>
  <si>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</si>
  <si>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</si>
  <si>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</si>
  <si>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</si>
  <si>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</si>
  <si>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</si>
  <si>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</si>
  <si>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</si>
  <si>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</si>
  <si>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</si>
  <si>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</si>
  <si>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</si>
  <si>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</si>
  <si>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</si>
  <si>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</si>
  <si>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</si>
  <si>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</si>
  <si>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</si>
  <si>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</si>
  <si>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</si>
  <si>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</si>
  <si>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</si>
  <si>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</si>
  <si>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</si>
  <si>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</si>
  <si>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</si>
  <si>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</si>
  <si>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</si>
  <si>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</si>
  <si>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</si>
  <si>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</si>
  <si>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</si>
  <si>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</si>
  <si>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</si>
  <si>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</si>
  <si>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</si>
  <si>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</si>
  <si>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</si>
  <si>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</si>
  <si>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</si>
  <si>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</si>
  <si>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</si>
  <si>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</si>
  <si>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</si>
  <si>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</si>
  <si>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</si>
  <si>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</si>
  <si>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</si>
  <si>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</si>
  <si>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</si>
  <si>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</si>
  <si>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</si>
  <si>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</si>
  <si>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</si>
  <si>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</si>
  <si>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</si>
  <si>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</si>
  <si>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</si>
  <si>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</si>
  <si>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</si>
  <si>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</si>
  <si>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</si>
  <si>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</si>
  <si>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</si>
  <si>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</si>
  <si>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</si>
  <si>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</si>
  <si>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</si>
  <si>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</si>
  <si>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</si>
  <si>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</si>
  <si>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</si>
  <si>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</si>
  <si>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</si>
  <si>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</si>
  <si>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</si>
  <si>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</si>
  <si>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</si>
  <si>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</si>
  <si>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</si>
  <si>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</si>
  <si>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</si>
  <si>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</si>
  <si>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</si>
  <si>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</si>
  <si>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</si>
  <si>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</si>
  <si>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</si>
  <si>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</si>
  <si>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</si>
  <si>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</si>
  <si>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</si>
  <si>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</si>
  <si>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</si>
  <si>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</si>
  <si>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</si>
  <si>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</si>
  <si>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</si>
  <si>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</si>
  <si>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</si>
  <si>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</si>
  <si>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</si>
  <si>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</si>
  <si>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</si>
  <si>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</si>
  <si>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</si>
  <si>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</si>
  <si>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</si>
  <si>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</si>
  <si>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</si>
  <si>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</si>
  <si>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</si>
  <si>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</si>
  <si>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</si>
  <si>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</si>
  <si>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</si>
  <si>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</si>
  <si>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</si>
  <si>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</si>
  <si>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</si>
  <si>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</si>
  <si>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</si>
  <si>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</si>
  <si>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</si>
  <si>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</si>
  <si>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</si>
  <si>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</si>
  <si>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</si>
  <si>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</si>
  <si>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</si>
  <si>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</si>
  <si>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</si>
  <si>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</si>
  <si>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</si>
  <si>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</si>
  <si>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</si>
  <si>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</si>
  <si>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</si>
  <si>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</si>
  <si>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</si>
  <si>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</si>
  <si>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</si>
  <si>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</si>
  <si>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</si>
  <si>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</si>
  <si>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</si>
  <si>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</si>
  <si>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</si>
  <si>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</si>
  <si>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</si>
  <si>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</si>
  <si>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</si>
  <si>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</si>
  <si>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</si>
  <si>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</si>
  <si>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</si>
  <si>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</si>
  <si>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</si>
  <si>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</si>
  <si>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</si>
  <si>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</si>
  <si>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</si>
  <si>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</si>
  <si>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</si>
  <si>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</si>
  <si>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</si>
  <si>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</si>
  <si>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</si>
  <si>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</si>
  <si>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</si>
  <si>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</si>
  <si>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</si>
  <si>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</si>
  <si>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</si>
  <si>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</si>
  <si>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</si>
  <si>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</si>
  <si>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</si>
  <si>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</si>
  <si>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</si>
  <si>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</si>
  <si>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</si>
  <si>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</si>
  <si>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</si>
  <si>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</si>
  <si>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</si>
  <si>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</si>
  <si>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</si>
  <si>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</si>
  <si>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</si>
  <si>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</si>
  <si>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</si>
  <si>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</si>
  <si>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</si>
  <si>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</si>
  <si>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</si>
  <si>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</si>
  <si>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</si>
  <si>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</si>
  <si>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</si>
  <si>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</si>
  <si>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</si>
  <si>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</si>
  <si>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</si>
  <si>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</si>
  <si>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</si>
  <si>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</si>
  <si>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</si>
  <si>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</si>
  <si>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</si>
  <si>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</si>
  <si>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</si>
  <si>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</si>
  <si>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</si>
  <si>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</si>
  <si>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</si>
  <si>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</si>
  <si>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</si>
  <si>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</si>
  <si>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</si>
  <si>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</si>
  <si>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</si>
  <si>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</si>
  <si>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</si>
  <si>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</si>
  <si>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</si>
  <si>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</si>
  <si>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</si>
  <si>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</si>
  <si>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</si>
  <si>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</si>
  <si>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</si>
  <si>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</si>
  <si>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</si>
  <si>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</si>
  <si>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</si>
  <si>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</si>
  <si>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</si>
  <si>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</si>
  <si>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</si>
  <si>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</si>
  <si>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</si>
  <si>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</si>
  <si>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</si>
  <si>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</si>
  <si>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</si>
  <si>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</si>
  <si>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</si>
  <si>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</si>
  <si>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</si>
  <si>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</si>
  <si>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</si>
  <si>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</si>
  <si>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</si>
  <si>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</si>
  <si>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</si>
  <si>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</si>
  <si>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</si>
  <si>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</si>
  <si>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</si>
  <si>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</si>
  <si>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</si>
  <si>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</si>
  <si>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</si>
  <si>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</si>
  <si>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</si>
  <si>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</si>
  <si>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</si>
  <si>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</si>
  <si>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</si>
  <si>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</si>
  <si>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</si>
  <si>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</si>
  <si>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</si>
  <si>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</si>
  <si>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</si>
  <si>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</si>
  <si>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</si>
  <si>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</si>
  <si>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</si>
  <si>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</si>
  <si>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</si>
  <si>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</si>
  <si>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</si>
  <si>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</si>
  <si>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</si>
  <si>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</si>
  <si>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</si>
  <si>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</si>
  <si>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</si>
  <si>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</si>
  <si>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</si>
  <si>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</si>
  <si>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</si>
  <si>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</si>
  <si>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</si>
  <si>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</si>
  <si>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</si>
  <si>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</si>
  <si>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</si>
  <si>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</si>
  <si>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</si>
  <si>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</si>
  <si>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</si>
  <si>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</si>
  <si>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</si>
  <si>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</si>
  <si>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</si>
  <si>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</si>
  <si>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</si>
  <si>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</si>
  <si>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</si>
  <si>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</si>
  <si>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</si>
  <si>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</si>
  <si>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</si>
  <si>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</si>
  <si>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</si>
  <si>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</si>
  <si>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</si>
  <si>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</si>
  <si>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</si>
  <si>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</si>
  <si>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</si>
  <si>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</si>
  <si>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</si>
  <si>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</si>
  <si>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</si>
  <si>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</si>
  <si>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</si>
  <si>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</si>
  <si>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</si>
  <si>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</si>
  <si>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</si>
  <si>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</si>
  <si>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</si>
  <si>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</si>
  <si>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</si>
  <si>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</si>
  <si>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</si>
  <si>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</si>
  <si>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</si>
  <si>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</si>
  <si>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</si>
  <si>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</si>
  <si>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</si>
  <si>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</si>
  <si>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</si>
  <si>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</si>
  <si>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</si>
  <si>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</si>
  <si>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</si>
  <si>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</si>
  <si>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</si>
  <si>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</si>
  <si>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</si>
  <si>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</si>
  <si>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</si>
  <si>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</si>
  <si>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</si>
  <si>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</si>
  <si>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</si>
  <si>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</si>
  <si>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</si>
  <si>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</si>
  <si>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</si>
  <si>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</si>
  <si>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</si>
  <si>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</si>
  <si>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</si>
  <si>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</si>
  <si>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</si>
  <si>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</si>
  <si>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</si>
  <si>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</si>
  <si>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</si>
  <si>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</si>
  <si>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</si>
  <si>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</si>
  <si>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</si>
  <si>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</si>
  <si>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</si>
  <si>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</si>
  <si>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</si>
  <si>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</si>
  <si>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</si>
  <si>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</si>
  <si>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</si>
  <si>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</si>
  <si>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</si>
  <si>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</si>
  <si>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</si>
  <si>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</si>
  <si>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</si>
  <si>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</si>
  <si>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</si>
  <si>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</si>
  <si>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</si>
  <si>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</si>
  <si>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</si>
  <si>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</si>
  <si>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</si>
  <si>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</si>
  <si>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</si>
  <si>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</si>
  <si>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</si>
  <si>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</si>
  <si>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</si>
  <si>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</si>
  <si>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</si>
  <si>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</si>
  <si>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</si>
  <si>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</si>
  <si>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</si>
  <si>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</si>
  <si>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</si>
  <si>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</si>
  <si>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</si>
  <si>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</si>
  <si>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</si>
  <si>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</si>
  <si>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</si>
  <si>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</si>
  <si>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</si>
  <si>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</si>
  <si>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</si>
  <si>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</si>
  <si>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</si>
  <si>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</si>
  <si>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</si>
  <si>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</si>
  <si>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</si>
  <si>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</si>
  <si>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</si>
  <si>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</si>
  <si>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</si>
  <si>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</si>
  <si>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</si>
  <si>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</si>
  <si>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</si>
  <si>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</si>
  <si>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</si>
  <si>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</si>
  <si>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</si>
  <si>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</si>
  <si>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</si>
  <si>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</si>
  <si>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</si>
  <si>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</si>
  <si>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</si>
  <si>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</si>
  <si>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</si>
  <si>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</si>
  <si>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</si>
  <si>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</si>
  <si>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</si>
  <si>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</si>
  <si>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</si>
  <si>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</si>
  <si>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</si>
  <si>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</si>
  <si>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</si>
  <si>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</si>
  <si>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</si>
  <si>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</si>
  <si>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</si>
  <si>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</si>
  <si>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</si>
  <si>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</si>
  <si>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</si>
  <si>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</si>
  <si>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</si>
  <si>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</si>
  <si>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</si>
  <si>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</si>
  <si>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</si>
  <si>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</si>
  <si>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</si>
  <si>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</si>
  <si>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</si>
  <si>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</si>
  <si>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</si>
  <si>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</si>
  <si>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</si>
  <si>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</si>
  <si>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</si>
  <si>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</si>
  <si>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</si>
  <si>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</si>
  <si>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</si>
  <si>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</si>
  <si>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</si>
  <si>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</si>
  <si>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</si>
  <si>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</si>
  <si>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</si>
  <si>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</si>
  <si>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</si>
  <si>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</si>
  <si>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</si>
  <si>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</si>
  <si>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</si>
  <si>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</si>
  <si>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</si>
  <si>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</si>
  <si>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</si>
  <si>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</si>
  <si>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</si>
  <si>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</si>
  <si>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</si>
  <si>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</si>
  <si>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</si>
  <si>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</si>
  <si>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</si>
  <si>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</si>
  <si>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</si>
  <si>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</si>
  <si>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</si>
  <si>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</si>
  <si>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</si>
  <si>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</si>
  <si>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</si>
  <si>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</si>
  <si>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</si>
  <si>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</si>
  <si>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</si>
  <si>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</si>
  <si>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</si>
  <si>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</si>
  <si>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</si>
  <si>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</si>
  <si>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</si>
  <si>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</si>
  <si>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</si>
  <si>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</si>
  <si>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</si>
  <si>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</si>
  <si>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</si>
  <si>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</si>
  <si>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</si>
  <si>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</si>
  <si>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</si>
  <si>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</si>
  <si>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</si>
  <si>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</si>
  <si>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</si>
  <si>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</si>
  <si>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</si>
  <si>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</si>
  <si>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</si>
  <si>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</si>
  <si>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</si>
  <si>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</si>
  <si>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</si>
  <si>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</si>
  <si>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</si>
  <si>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</si>
  <si>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</si>
  <si>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</si>
  <si>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</si>
  <si>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</si>
  <si>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</si>
  <si>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</si>
  <si>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</si>
  <si>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</si>
  <si>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</si>
  <si>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</si>
  <si>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</si>
  <si>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</si>
  <si>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</si>
  <si>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</si>
  <si>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</si>
  <si>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</si>
  <si>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</si>
  <si>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</si>
  <si>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</si>
  <si>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</si>
  <si>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</si>
  <si>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</si>
  <si>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</si>
  <si>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</si>
  <si>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</si>
  <si>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</si>
  <si>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</si>
  <si>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</si>
  <si>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</si>
  <si>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</si>
  <si>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</si>
  <si>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</si>
  <si>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</si>
  <si>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</si>
  <si>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</si>
  <si>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</si>
  <si>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</si>
  <si>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</si>
  <si>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</si>
  <si>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</si>
  <si>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</si>
  <si>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</si>
  <si>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</si>
  <si>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</si>
  <si>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</si>
  <si>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</si>
  <si>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</si>
  <si>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</si>
  <si>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</si>
  <si>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</si>
  <si>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</si>
  <si>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</si>
  <si>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</si>
  <si>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</si>
  <si>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</si>
  <si>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</si>
  <si>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</si>
  <si>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</si>
  <si>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</si>
  <si>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</si>
  <si>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</si>
  <si>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</si>
  <si>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</si>
  <si>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</si>
  <si>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</si>
  <si>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</si>
  <si>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</si>
  <si>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</si>
  <si>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</si>
  <si>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</si>
  <si>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</si>
  <si>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</si>
  <si>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</si>
  <si>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</si>
  <si>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</si>
  <si>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</si>
  <si>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</si>
  <si>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</si>
  <si>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</si>
  <si>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</si>
  <si>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</si>
  <si>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</si>
  <si>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</si>
  <si>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</si>
  <si>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</si>
  <si>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</si>
  <si>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</si>
  <si>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</si>
  <si>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</si>
  <si>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</si>
  <si>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</si>
  <si>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</si>
  <si>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</si>
  <si>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</si>
  <si>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</si>
  <si>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</si>
  <si>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</si>
  <si>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</si>
  <si>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</si>
  <si>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</si>
  <si>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</si>
  <si>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</si>
  <si>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</si>
  <si>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</si>
  <si>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</si>
  <si>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</si>
  <si>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</si>
  <si>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</si>
  <si>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</si>
  <si>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</si>
  <si>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</si>
  <si>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</si>
  <si>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</si>
  <si>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</si>
  <si>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</si>
  <si>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</si>
  <si>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</si>
  <si>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</si>
  <si>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</si>
  <si>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</si>
  <si>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</si>
  <si>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</si>
  <si>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</si>
  <si>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</si>
  <si>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</si>
  <si>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</si>
  <si>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</si>
  <si>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</si>
  <si>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</si>
  <si>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</si>
  <si>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</si>
  <si>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</si>
  <si>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</si>
  <si>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</si>
  <si>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</si>
  <si>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</si>
  <si>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</si>
  <si>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</si>
  <si>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</si>
  <si>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</si>
  <si>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</si>
  <si>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</si>
  <si>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</si>
  <si>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</si>
  <si>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</si>
  <si>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</si>
  <si>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</si>
  <si>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</si>
  <si>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</si>
  <si>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</si>
  <si>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</si>
  <si>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</si>
  <si>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</si>
  <si>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</si>
  <si>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</si>
  <si>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</si>
  <si>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</si>
  <si>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</si>
  <si>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</si>
  <si>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</si>
  <si>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</si>
  <si>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</si>
  <si>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</si>
  <si>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</si>
  <si>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</si>
  <si>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</si>
  <si>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</si>
  <si>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</si>
  <si>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</si>
  <si>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</si>
  <si>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</si>
  <si>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</si>
  <si>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</si>
  <si>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</si>
  <si>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</si>
  <si>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</si>
  <si>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</si>
  <si>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</si>
  <si>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</si>
  <si>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</si>
  <si>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</si>
  <si>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</si>
  <si>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</si>
  <si>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</si>
  <si>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</si>
  <si>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</si>
  <si>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</si>
  <si>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</si>
  <si>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</si>
  <si>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</si>
  <si>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</si>
  <si>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</si>
  <si>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</si>
  <si>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</si>
  <si>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</si>
  <si>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</si>
  <si>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</si>
  <si>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</si>
  <si>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</si>
  <si>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</si>
  <si>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</si>
  <si>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</si>
  <si>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</si>
  <si>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</si>
  <si>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</si>
  <si>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</si>
  <si>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</si>
  <si>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</si>
  <si>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</si>
  <si>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</si>
  <si>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</si>
  <si>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</si>
  <si>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</si>
  <si>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</si>
  <si>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</si>
  <si>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</si>
  <si>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</si>
  <si>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</si>
  <si>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</si>
  <si>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</si>
  <si>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</si>
  <si>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</si>
  <si>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</si>
  <si>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</si>
  <si>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</si>
  <si>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</si>
  <si>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</si>
  <si>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</si>
  <si>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</si>
  <si>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</si>
  <si>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</si>
  <si>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</si>
  <si>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</si>
  <si>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</si>
  <si>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</si>
  <si>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</si>
  <si>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</si>
  <si>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</si>
  <si>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</si>
  <si>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</si>
  <si>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</si>
  <si>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</si>
  <si>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</si>
  <si>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</si>
  <si>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</si>
  <si>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</si>
  <si>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</si>
  <si>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</si>
  <si>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</si>
  <si>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</si>
  <si>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</si>
  <si>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</si>
  <si>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</si>
  <si>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</si>
  <si>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</si>
  <si>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</si>
  <si>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</si>
  <si>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</si>
  <si>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</si>
  <si>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</si>
  <si>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</si>
  <si>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</si>
  <si>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</si>
  <si>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</si>
  <si>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</si>
  <si>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</si>
  <si>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</si>
  <si>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</si>
  <si>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</si>
  <si>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</si>
  <si>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</si>
  <si>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</si>
  <si>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</si>
  <si>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</si>
  <si>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</si>
  <si>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</si>
  <si>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</si>
  <si>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</si>
  <si>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</si>
  <si>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</si>
  <si>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</si>
  <si>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</si>
  <si>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</si>
  <si>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</si>
  <si>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</si>
  <si>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</si>
  <si>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</si>
  <si>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</si>
  <si>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</si>
  <si>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</si>
  <si>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</si>
  <si>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</si>
  <si>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</si>
  <si>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</si>
  <si>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</si>
  <si>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</si>
  <si>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</si>
  <si>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</si>
  <si>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</si>
  <si>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</si>
  <si>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</si>
  <si>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</si>
  <si>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</si>
  <si>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</si>
  <si>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</si>
  <si>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</si>
  <si>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</si>
  <si>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</si>
  <si>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</si>
  <si>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</si>
  <si>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</si>
  <si>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</si>
  <si>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</si>
  <si>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</si>
  <si>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</si>
  <si>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</si>
  <si>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</si>
  <si>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</si>
  <si>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</si>
  <si>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</si>
  <si>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</si>
  <si>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</si>
  <si>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</si>
  <si>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</si>
  <si>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</si>
  <si>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</si>
  <si>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</si>
  <si>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</si>
  <si>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</si>
  <si>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</si>
  <si>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</si>
  <si>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</si>
  <si>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</si>
  <si>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</si>
  <si>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</si>
  <si>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</si>
  <si>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</si>
  <si>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</si>
  <si>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</si>
  <si>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</si>
  <si>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</si>
  <si>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</si>
  <si>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</si>
  <si>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</si>
  <si>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</si>
  <si>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</si>
  <si>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</si>
  <si>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</si>
  <si>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</si>
  <si>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</si>
  <si>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</si>
  <si>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</si>
  <si>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</si>
  <si>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</si>
  <si>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</si>
  <si>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</si>
  <si>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</si>
  <si>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</si>
  <si>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</si>
  <si>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</si>
  <si>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</si>
  <si>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</si>
  <si>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</si>
  <si>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</si>
  <si>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</si>
  <si>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</si>
  <si>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</si>
  <si>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</si>
  <si>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</si>
  <si>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</si>
  <si>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</si>
  <si>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</si>
  <si>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</si>
  <si>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</si>
  <si>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</si>
  <si>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</si>
  <si>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</si>
  <si>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</si>
  <si>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</si>
  <si>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</si>
  <si>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</si>
  <si>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</si>
  <si>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</si>
  <si>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</si>
  <si>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</si>
  <si>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</si>
  <si>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</si>
  <si>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</si>
  <si>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</si>
  <si>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</si>
  <si>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</si>
  <si>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</si>
  <si>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</si>
  <si>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</si>
  <si>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</si>
  <si>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</si>
  <si>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</si>
  <si>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</si>
  <si>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</si>
  <si>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</si>
  <si>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</si>
  <si>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</si>
  <si>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</si>
  <si>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</si>
  <si>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</si>
  <si>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</si>
  <si>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</si>
  <si>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</si>
  <si>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</si>
  <si>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</si>
  <si>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</si>
  <si>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</si>
  <si>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</si>
  <si>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</si>
  <si>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</si>
  <si>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</si>
  <si>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</si>
  <si>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</si>
  <si>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</si>
  <si>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</si>
  <si>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</si>
  <si>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</si>
  <si>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</si>
  <si>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</si>
  <si>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</si>
  <si>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</si>
  <si>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</si>
  <si>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</si>
  <si>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</si>
  <si>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</si>
  <si>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</si>
  <si>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</si>
  <si>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</si>
  <si>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</si>
  <si>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</si>
  <si>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</si>
  <si>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</si>
  <si>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</si>
  <si>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</si>
  <si>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</si>
  <si>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</si>
  <si>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</si>
  <si>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</si>
  <si>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</si>
  <si>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</si>
  <si>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</si>
  <si>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</si>
  <si>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</si>
  <si>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</si>
  <si>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</si>
  <si>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</si>
  <si>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</si>
  <si>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</si>
  <si>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</si>
  <si>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</si>
  <si>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</si>
  <si>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</si>
  <si>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</si>
  <si>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</si>
  <si>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</si>
  <si>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</si>
  <si>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</si>
  <si>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</si>
  <si>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</si>
  <si>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</si>
  <si>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</si>
  <si>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</si>
  <si>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</si>
  <si>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</si>
  <si>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</si>
  <si>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</si>
  <si>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</si>
  <si>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</si>
  <si>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</si>
  <si>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</si>
  <si>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</si>
  <si>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</si>
  <si>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</si>
  <si>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</si>
  <si>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</si>
  <si>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</si>
  <si>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</si>
  <si>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</si>
  <si>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</si>
  <si>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</si>
  <si>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</si>
  <si>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</si>
  <si>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</si>
  <si>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</si>
  <si>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</si>
  <si>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</si>
  <si>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</si>
  <si>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</si>
  <si>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</si>
  <si>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</si>
  <si>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</si>
  <si>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</si>
  <si>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</si>
  <si>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</si>
  <si>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</si>
  <si>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</si>
  <si>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</si>
  <si>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</si>
  <si>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</si>
  <si>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</si>
  <si>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</si>
  <si>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</si>
  <si>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</si>
  <si>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</si>
  <si>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</si>
  <si>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</si>
  <si>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</si>
  <si>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</si>
  <si>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</si>
  <si>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</si>
  <si>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</si>
  <si>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</si>
  <si>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</si>
  <si>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</si>
  <si>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</si>
  <si>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</si>
  <si>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</si>
  <si>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</si>
  <si>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</si>
  <si>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</si>
  <si>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</si>
  <si>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</si>
  <si>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</si>
  <si>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</si>
  <si>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</si>
  <si>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</si>
  <si>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</si>
  <si>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</si>
  <si>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</si>
  <si>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</si>
  <si>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</si>
  <si>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</si>
  <si>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</si>
  <si>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</si>
  <si>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</si>
  <si>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</si>
  <si>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</si>
  <si>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</si>
  <si>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</si>
  <si>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</si>
  <si>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</si>
  <si>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</si>
  <si>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</si>
  <si>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</si>
  <si>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</si>
  <si>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</si>
  <si>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</si>
  <si>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</si>
  <si>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</si>
  <si>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</si>
  <si>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</si>
  <si>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</si>
  <si>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</si>
  <si>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</si>
  <si>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</si>
  <si>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</si>
  <si>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</si>
  <si>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</si>
  <si>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</si>
  <si>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</si>
  <si>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</si>
  <si>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</si>
  <si>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</si>
  <si>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</si>
  <si>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</si>
  <si>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</si>
  <si>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</si>
  <si>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</si>
  <si>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</si>
  <si>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</si>
  <si>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</si>
  <si>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</si>
  <si>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</si>
  <si>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</si>
  <si>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</si>
  <si>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</si>
  <si>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</si>
  <si>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</si>
  <si>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</si>
  <si>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</si>
  <si>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</si>
  <si>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</si>
  <si>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</si>
  <si>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</si>
  <si>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</si>
  <si>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</si>
  <si>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</si>
  <si>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</si>
  <si>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</si>
  <si>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</si>
  <si>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</si>
  <si>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</si>
  <si>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</si>
  <si>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</si>
  <si>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</si>
  <si>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</si>
  <si>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</si>
  <si>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</si>
  <si>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</si>
  <si>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</si>
  <si>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</si>
  <si>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</si>
  <si>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</si>
  <si>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</si>
  <si>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</si>
  <si>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</si>
  <si>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</si>
  <si>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</si>
  <si>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</si>
  <si>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</si>
  <si>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</si>
  <si>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</si>
  <si>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</si>
  <si>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</si>
  <si>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</si>
  <si>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</si>
  <si>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</si>
  <si>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</si>
  <si>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</si>
  <si>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</si>
  <si>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</si>
  <si>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</si>
  <si>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</si>
  <si>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</si>
  <si>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</si>
  <si>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</si>
  <si>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</si>
  <si>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</si>
  <si>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</si>
  <si>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</si>
  <si>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</si>
  <si>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</si>
  <si>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</si>
  <si>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</si>
  <si>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</si>
  <si>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</si>
  <si>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</si>
  <si>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</si>
  <si>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</si>
  <si>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</si>
  <si>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</si>
  <si>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</si>
  <si>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</si>
  <si>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</si>
  <si>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</si>
  <si>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</si>
  <si>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</si>
  <si>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</si>
  <si>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</si>
  <si>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</si>
  <si>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</si>
  <si>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</si>
  <si>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</si>
  <si>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</si>
  <si>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</si>
  <si>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</si>
  <si>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</si>
  <si>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</si>
  <si>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</si>
  <si>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</si>
  <si>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</si>
  <si>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</si>
  <si>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</si>
  <si>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</si>
  <si>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</si>
  <si>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</si>
  <si>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</si>
  <si>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</si>
  <si>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</si>
  <si>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</si>
  <si>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</si>
  <si>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</si>
  <si>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</si>
  <si>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</si>
  <si>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</si>
  <si>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</si>
  <si>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</si>
  <si>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</si>
  <si>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</si>
  <si>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</si>
  <si>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</si>
  <si>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</si>
  <si>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</si>
  <si>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</si>
  <si>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</si>
  <si>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</si>
  <si>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</si>
  <si>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</si>
  <si>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</si>
  <si>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</si>
  <si>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</si>
  <si>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</si>
  <si>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</si>
  <si>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</si>
  <si>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</si>
  <si>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</si>
  <si>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</si>
  <si>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</si>
  <si>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</si>
  <si>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</si>
  <si>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</si>
  <si>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</si>
  <si>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</si>
  <si>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</si>
  <si>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</si>
  <si>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</si>
  <si>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</si>
  <si>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</si>
  <si>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</si>
  <si>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</si>
  <si>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</si>
  <si>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</si>
  <si>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</si>
  <si>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</si>
  <si>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</si>
  <si>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</si>
  <si>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</si>
  <si>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</si>
  <si>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</si>
  <si>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</si>
  <si>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</si>
  <si>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</si>
  <si>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</si>
  <si>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</si>
  <si>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</si>
  <si>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</si>
  <si>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</si>
  <si>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</si>
  <si>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</si>
  <si>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</si>
  <si>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</si>
  <si>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</si>
  <si>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</si>
  <si>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</si>
  <si>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</si>
  <si>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</si>
  <si>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</si>
  <si>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</si>
  <si>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</si>
  <si>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</si>
  <si>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</si>
  <si>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</si>
  <si>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</si>
  <si>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</si>
  <si>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</si>
  <si>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</si>
  <si>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</si>
  <si>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</si>
  <si>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</si>
  <si>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</si>
  <si>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</si>
  <si>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</si>
  <si>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</si>
  <si>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</si>
  <si>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</si>
  <si>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</si>
  <si>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</si>
  <si>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</si>
  <si>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</si>
  <si>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</si>
  <si>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</si>
  <si>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</si>
  <si>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</si>
  <si>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</si>
  <si>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</si>
  <si>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</si>
  <si>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</si>
  <si>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</si>
  <si>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</si>
  <si>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</si>
  <si>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</si>
  <si>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</si>
  <si>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</si>
  <si>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</si>
  <si>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</si>
  <si>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</si>
  <si>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</si>
  <si>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</si>
  <si>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</si>
  <si>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</si>
  <si>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</si>
  <si>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</si>
  <si>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</si>
  <si>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</si>
  <si>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</si>
  <si>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</si>
  <si>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</si>
  <si>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</si>
  <si>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</si>
  <si>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</si>
  <si>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</si>
  <si>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</si>
  <si>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</si>
  <si>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</si>
  <si>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</si>
  <si>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</si>
  <si>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</si>
  <si>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</si>
  <si>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</si>
  <si>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</si>
  <si>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</si>
  <si>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</si>
  <si>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</si>
  <si>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</si>
  <si>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</si>
  <si>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</si>
  <si>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</si>
  <si>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</si>
  <si>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</si>
  <si>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</si>
  <si>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</si>
  <si>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</si>
  <si>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</si>
  <si>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</si>
  <si>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</si>
  <si>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</si>
  <si>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</si>
  <si>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</si>
  <si>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</si>
  <si>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</si>
  <si>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</si>
  <si>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</si>
  <si>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</si>
  <si>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</si>
  <si>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</si>
  <si>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</si>
  <si>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</si>
  <si>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</si>
  <si>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</si>
  <si>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</si>
  <si>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</si>
  <si>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</si>
  <si>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</si>
  <si>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</si>
  <si>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</si>
  <si>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</si>
  <si>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</si>
  <si>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</si>
  <si>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</si>
  <si>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</si>
  <si>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</si>
  <si>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</si>
  <si>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</si>
  <si>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</si>
  <si>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</si>
  <si>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</si>
  <si>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</si>
  <si>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</si>
  <si>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</si>
  <si>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</si>
  <si>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</si>
  <si>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</si>
  <si>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</si>
  <si>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</si>
  <si>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</si>
  <si>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</si>
  <si>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</si>
  <si>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</si>
  <si>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</si>
  <si>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</si>
  <si>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</si>
  <si>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</si>
  <si>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</si>
  <si>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</si>
  <si>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</si>
  <si>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</si>
  <si>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</si>
  <si>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</si>
  <si>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</si>
  <si>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</si>
  <si>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</si>
  <si>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</si>
  <si>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</si>
  <si>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</si>
  <si>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</si>
  <si>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</si>
  <si>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</si>
  <si>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</si>
  <si>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</si>
  <si>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</si>
  <si>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</si>
  <si>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</si>
  <si>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</si>
  <si>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</si>
  <si>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</si>
  <si>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</si>
  <si>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</si>
  <si>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</si>
  <si>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</si>
  <si>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</si>
  <si>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</si>
  <si>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</si>
  <si>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</si>
  <si>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</si>
  <si>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</si>
  <si>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</si>
  <si>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</si>
  <si>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</si>
  <si>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</si>
  <si>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</si>
  <si>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</si>
  <si>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</si>
  <si>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</si>
  <si>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</si>
  <si>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</si>
  <si>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</si>
  <si>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</si>
  <si>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</si>
  <si>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</si>
  <si>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</si>
  <si>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</si>
  <si>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</si>
  <si>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</si>
  <si>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</si>
  <si>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</si>
  <si>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</si>
  <si>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</si>
  <si>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</si>
  <si>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</si>
  <si>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</si>
  <si>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</si>
  <si>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</si>
  <si>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</si>
  <si>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</si>
  <si>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</si>
  <si>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</si>
  <si>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</si>
  <si>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</si>
  <si>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</si>
  <si>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</si>
  <si>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</si>
  <si>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</si>
  <si>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</si>
  <si>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</si>
  <si>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</si>
  <si>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</si>
  <si>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</si>
  <si>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</si>
  <si>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</si>
  <si>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</si>
  <si>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</si>
  <si>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</si>
  <si>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</si>
  <si>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</si>
  <si>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</si>
  <si>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</si>
  <si>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</si>
  <si>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</si>
  <si>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</si>
  <si>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</si>
  <si>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</si>
  <si>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</si>
  <si>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</si>
  <si>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</si>
  <si>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</si>
  <si>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</si>
  <si>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</si>
  <si>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</si>
  <si>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</si>
  <si>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</si>
  <si>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</si>
  <si>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</si>
  <si>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</si>
  <si>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</si>
  <si>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</si>
  <si>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</si>
  <si>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</si>
  <si>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</si>
  <si>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</si>
  <si>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</si>
  <si>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</si>
  <si>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</si>
  <si>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</si>
  <si>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</si>
  <si>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</si>
  <si>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</si>
  <si>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</si>
  <si>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</si>
  <si>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</si>
  <si>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</si>
  <si>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</si>
  <si>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</si>
  <si>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</si>
  <si>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</si>
  <si>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</si>
  <si>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</si>
  <si>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</si>
  <si>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</si>
  <si>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</si>
  <si>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</si>
  <si>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</si>
  <si>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</si>
  <si>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</si>
  <si>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</si>
  <si>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</si>
  <si>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</si>
  <si>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</si>
  <si>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</si>
  <si>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</si>
  <si>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</si>
  <si>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</si>
  <si>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</si>
  <si>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</si>
  <si>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</si>
  <si>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</si>
  <si>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</si>
  <si>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</si>
  <si>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</si>
  <si>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</si>
  <si>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</si>
  <si>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</si>
  <si>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</si>
  <si>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</si>
  <si>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</si>
  <si>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</si>
  <si>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</si>
  <si>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</si>
  <si>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</si>
  <si>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</si>
  <si>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</si>
  <si>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</si>
  <si>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</si>
  <si>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</si>
  <si>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</si>
  <si>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</si>
  <si>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</si>
  <si>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</si>
  <si>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</si>
  <si>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</si>
  <si>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</si>
  <si>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</si>
  <si>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</si>
  <si>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</si>
  <si>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</si>
  <si>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</si>
  <si>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</si>
  <si>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</si>
  <si>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</si>
  <si>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</si>
  <si>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</si>
  <si>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</si>
  <si>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</si>
  <si>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</si>
  <si>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</si>
  <si>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</si>
  <si>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</si>
  <si>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</si>
  <si>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</si>
  <si>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</si>
  <si>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</si>
  <si>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</si>
  <si>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</si>
  <si>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</si>
  <si>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</si>
  <si>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</si>
  <si>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</si>
  <si>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</si>
  <si>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</si>
  <si>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</si>
  <si>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</si>
  <si>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</si>
  <si>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</si>
  <si>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</si>
  <si>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</si>
  <si>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</si>
  <si>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</si>
  <si>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</si>
  <si>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</si>
  <si>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</si>
  <si>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</si>
  <si>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</si>
  <si>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</si>
  <si>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</si>
  <si>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</si>
  <si>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</si>
  <si>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</si>
  <si>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</si>
  <si>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</si>
  <si>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</si>
  <si>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</si>
  <si>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</si>
  <si>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</si>
  <si>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</si>
  <si>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</si>
  <si>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</si>
  <si>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</si>
  <si>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</si>
  <si>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</si>
  <si>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</si>
  <si>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</si>
  <si>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</si>
  <si>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</si>
  <si>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</si>
  <si>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</si>
  <si>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</si>
  <si>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</si>
  <si>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</si>
  <si>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</si>
  <si>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</si>
  <si>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</si>
  <si>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</si>
  <si>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</si>
  <si>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</si>
  <si>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</si>
  <si>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</si>
  <si>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</si>
  <si>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</si>
  <si>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</si>
  <si>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</si>
  <si>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</si>
  <si>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</si>
  <si>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</si>
  <si>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</si>
  <si>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</si>
  <si>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</si>
  <si>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</si>
  <si>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</si>
  <si>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</si>
  <si>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</si>
  <si>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</si>
  <si>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</si>
  <si>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</si>
  <si>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</si>
  <si>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</si>
  <si>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</si>
  <si>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</si>
  <si>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</si>
  <si>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</si>
  <si>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</si>
  <si>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</si>
  <si>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</si>
  <si>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</si>
  <si>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</si>
  <si>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</si>
  <si>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</si>
  <si>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</si>
  <si>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</si>
  <si>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</si>
  <si>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</si>
  <si>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</si>
  <si>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</si>
  <si>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</si>
  <si>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</si>
  <si>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</si>
  <si>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</si>
  <si>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</si>
  <si>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</si>
  <si>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</si>
  <si>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</si>
  <si>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</si>
  <si>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</si>
  <si>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</si>
  <si>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</si>
  <si>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</si>
  <si>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</si>
  <si>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</si>
  <si>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</si>
  <si>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</si>
  <si>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</si>
  <si>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</si>
  <si>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</si>
  <si>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</si>
  <si>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</si>
  <si>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</si>
  <si>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</si>
  <si>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</si>
  <si>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</si>
  <si>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</si>
  <si>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</si>
  <si>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</si>
  <si>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</si>
  <si>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</si>
  <si>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</si>
  <si>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</si>
  <si>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</si>
  <si>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</si>
  <si>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</si>
  <si>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</si>
  <si>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</si>
  <si>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</si>
  <si>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</si>
  <si>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</si>
  <si>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</si>
  <si>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</si>
  <si>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</si>
  <si>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</si>
  <si>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</si>
  <si>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</si>
  <si>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</si>
  <si>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</si>
  <si>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</si>
  <si>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</si>
  <si>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</si>
  <si>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</si>
  <si>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</si>
  <si>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</si>
  <si>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</si>
  <si>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</si>
  <si>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</si>
  <si>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</si>
  <si>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</si>
  <si>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</si>
  <si>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</si>
  <si>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</si>
  <si>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</si>
  <si>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</si>
  <si>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</si>
  <si>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</si>
  <si>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</si>
  <si>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</si>
  <si>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</si>
  <si>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</si>
  <si>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</si>
  <si>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</si>
  <si>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</si>
  <si>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</si>
  <si>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</si>
  <si>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</si>
  <si>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</si>
  <si>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</si>
  <si>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</si>
  <si>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</si>
  <si>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</si>
  <si>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</si>
  <si>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</si>
  <si>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</si>
  <si>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</si>
  <si>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</si>
  <si>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</si>
  <si>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</si>
  <si>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</si>
  <si>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</si>
  <si>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</si>
  <si>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</si>
  <si>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</si>
  <si>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</si>
  <si>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</si>
  <si>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</si>
  <si>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</si>
  <si>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</si>
  <si>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</si>
  <si>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</si>
  <si>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</si>
  <si>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</si>
  <si>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</si>
  <si>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</si>
  <si>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</si>
  <si>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</si>
  <si>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</si>
  <si>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</si>
  <si>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</si>
  <si>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</si>
  <si>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</si>
  <si>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</si>
  <si>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</si>
  <si>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</si>
  <si>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</si>
  <si>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</si>
  <si>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</si>
  <si>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</si>
  <si>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</si>
  <si>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</si>
  <si>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</si>
  <si>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</si>
  <si>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</si>
  <si>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</si>
  <si>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</si>
  <si>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</si>
  <si>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</si>
  <si>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</si>
  <si>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</si>
  <si>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</si>
  <si>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</si>
  <si>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</si>
  <si>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</si>
  <si>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</si>
  <si>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</si>
  <si>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</si>
  <si>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</si>
  <si>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</si>
  <si>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</si>
  <si>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</si>
  <si>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</si>
  <si>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</si>
  <si>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</si>
  <si>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</si>
  <si>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</si>
  <si>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</si>
  <si>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</si>
  <si>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</si>
  <si>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</si>
  <si>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</si>
  <si>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</si>
  <si>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</si>
  <si>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</si>
  <si>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</si>
  <si>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</si>
  <si>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</si>
  <si>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</si>
  <si>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</si>
  <si>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</si>
  <si>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</si>
  <si>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</si>
  <si>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</si>
  <si>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</si>
  <si>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</si>
  <si>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</si>
  <si>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</si>
  <si>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</si>
  <si>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</si>
  <si>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</si>
  <si>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</si>
  <si>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</si>
  <si>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</si>
  <si>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</si>
  <si>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</si>
  <si>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</si>
  <si>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</si>
  <si>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</si>
  <si>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</si>
  <si>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</si>
  <si>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</si>
  <si>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</si>
  <si>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</si>
  <si>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</si>
  <si>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</si>
  <si>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</si>
  <si>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</si>
  <si>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</si>
  <si>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</si>
  <si>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</si>
  <si>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</si>
  <si>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</si>
  <si>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</si>
  <si>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</si>
  <si>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</si>
  <si>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</si>
  <si>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</si>
  <si>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</si>
  <si>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</si>
  <si>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</si>
  <si>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</si>
  <si>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</si>
  <si>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</si>
  <si>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</si>
  <si>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</si>
  <si>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</si>
  <si>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</si>
  <si>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</si>
  <si>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</si>
  <si>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</si>
  <si>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</si>
  <si>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</si>
  <si>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</si>
  <si>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</si>
  <si>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</si>
  <si>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</si>
  <si>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</si>
  <si>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</si>
  <si>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</si>
  <si>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</si>
  <si>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</si>
  <si>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</si>
  <si>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</si>
  <si>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</si>
  <si>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</si>
  <si>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</si>
  <si>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</si>
  <si>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</si>
  <si>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</si>
  <si>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</si>
  <si>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</si>
  <si>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</si>
  <si>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</si>
  <si>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</si>
  <si>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</si>
  <si>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</si>
  <si>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</si>
  <si>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</si>
  <si>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</si>
  <si>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</si>
  <si>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</si>
  <si>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</si>
  <si>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</si>
  <si>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</si>
  <si>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</si>
  <si>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</si>
  <si>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</si>
  <si>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</si>
  <si>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</si>
  <si>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</si>
  <si>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</si>
  <si>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</si>
  <si>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</si>
  <si>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</si>
  <si>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</si>
  <si>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</si>
  <si>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</si>
  <si>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</si>
  <si>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</si>
  <si>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</si>
  <si>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</si>
  <si>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</si>
  <si>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</si>
  <si>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</si>
  <si>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</si>
  <si>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</si>
  <si>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</si>
  <si>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</si>
  <si>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</si>
  <si>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</si>
  <si>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</si>
  <si>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</si>
  <si>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</si>
  <si>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</si>
  <si>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</si>
  <si>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</si>
  <si>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</si>
  <si>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</si>
  <si>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</si>
  <si>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</si>
  <si>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</si>
  <si>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</si>
  <si>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</si>
  <si>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</si>
  <si>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</si>
  <si>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</si>
  <si>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</si>
  <si>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</si>
  <si>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</si>
  <si>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</si>
  <si>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</si>
  <si>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</si>
  <si>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</si>
  <si>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</si>
  <si>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</si>
  <si>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</si>
  <si>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</si>
  <si>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</si>
  <si>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</si>
  <si>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</si>
  <si>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</si>
  <si>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</si>
  <si>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</si>
  <si>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</si>
  <si>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</si>
  <si>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</si>
  <si>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</si>
  <si>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</si>
  <si>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</si>
  <si>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</si>
  <si>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</si>
  <si>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</si>
  <si>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</si>
  <si>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</si>
  <si>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</si>
  <si>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</si>
  <si>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</si>
  <si>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</si>
  <si>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</si>
  <si>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</si>
  <si>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</si>
  <si>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</si>
  <si>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</si>
  <si>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</si>
  <si>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</si>
  <si>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</si>
  <si>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</si>
  <si>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</si>
  <si>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</si>
  <si>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</si>
  <si>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</si>
  <si>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</si>
  <si>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</si>
  <si>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</si>
  <si>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</si>
  <si>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</si>
  <si>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</si>
  <si>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</si>
  <si>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</si>
  <si>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</si>
  <si>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</si>
  <si>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</si>
  <si>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</si>
  <si>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</si>
  <si>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</si>
  <si>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</si>
  <si>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</si>
  <si>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</si>
  <si>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</si>
  <si>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</si>
  <si>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</si>
  <si>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</si>
  <si>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</si>
  <si>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</si>
  <si>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</si>
  <si>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</si>
  <si>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</si>
  <si>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</si>
  <si>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</si>
  <si>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</si>
  <si>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</si>
  <si>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</si>
  <si>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</si>
  <si>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</si>
  <si>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</si>
  <si>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</si>
  <si>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</si>
  <si>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</si>
  <si>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</si>
  <si>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</si>
  <si>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</si>
  <si>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</si>
  <si>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</si>
  <si>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</si>
  <si>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</si>
  <si>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</si>
  <si>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</si>
  <si>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</si>
  <si>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</si>
  <si>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</si>
  <si>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</si>
  <si>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</si>
  <si>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</si>
  <si>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</si>
  <si>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</si>
  <si>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</si>
  <si>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</si>
  <si>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</si>
  <si>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</si>
  <si>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</si>
  <si>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</si>
  <si>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</si>
  <si>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</si>
  <si>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</si>
  <si>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</si>
  <si>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</si>
  <si>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</si>
  <si>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</si>
  <si>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</si>
  <si>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</si>
  <si>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</si>
  <si>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</si>
  <si>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</si>
  <si>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</si>
  <si>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</si>
  <si>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</si>
  <si>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</si>
  <si>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</si>
  <si>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</si>
  <si>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</si>
  <si>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</si>
  <si>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</si>
  <si>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</si>
  <si>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</si>
  <si>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</si>
  <si>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</si>
  <si>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</si>
  <si>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</si>
  <si>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</si>
  <si>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</si>
  <si>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</si>
  <si>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</si>
  <si>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</si>
  <si>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</si>
  <si>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</si>
  <si>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</si>
  <si>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</si>
  <si>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</si>
  <si>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</si>
  <si>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</si>
  <si>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</si>
  <si>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</si>
  <si>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</si>
  <si>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</si>
  <si>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</si>
  <si>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</si>
  <si>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</si>
  <si>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</si>
  <si>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</si>
  <si>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</si>
  <si>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</si>
  <si>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</si>
  <si>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</si>
  <si>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</si>
  <si>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</si>
  <si>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</si>
  <si>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</si>
  <si>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</si>
  <si>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</si>
  <si>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</si>
  <si>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</si>
  <si>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</si>
  <si>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</si>
  <si>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</si>
  <si>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</si>
  <si>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</si>
  <si>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</si>
  <si>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</si>
  <si>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</si>
  <si>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</si>
  <si>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</si>
  <si>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</si>
  <si>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</si>
  <si>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</si>
  <si>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</si>
  <si>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</si>
  <si>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</si>
  <si>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</si>
  <si>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</si>
  <si>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</si>
  <si>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</si>
  <si>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</si>
  <si>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</si>
  <si>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</si>
  <si>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</si>
  <si>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</si>
  <si>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</si>
  <si>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</si>
  <si>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</si>
  <si>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</si>
  <si>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</si>
  <si>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</si>
  <si>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</si>
  <si>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</si>
  <si>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</si>
  <si>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</si>
  <si>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</si>
  <si>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</si>
  <si>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</si>
  <si>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</si>
  <si>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</si>
  <si>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</si>
  <si>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</si>
  <si>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</si>
  <si>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</si>
  <si>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</si>
  <si>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</si>
  <si>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</si>
  <si>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</si>
  <si>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</si>
  <si>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</si>
  <si>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</si>
  <si>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</si>
  <si>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</si>
  <si>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</si>
  <si>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</si>
  <si>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</si>
  <si>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</si>
  <si>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</si>
  <si>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</si>
  <si>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</si>
  <si>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</si>
  <si>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</si>
  <si>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</si>
  <si>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</si>
  <si>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</si>
  <si>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</si>
  <si>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</si>
  <si>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</si>
  <si>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</si>
  <si>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</si>
  <si>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</si>
  <si>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</si>
  <si>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</si>
  <si>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</si>
  <si>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</si>
  <si>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</si>
  <si>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</si>
  <si>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</si>
  <si>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</si>
  <si>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</si>
  <si>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</si>
  <si>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</si>
  <si>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</si>
  <si>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</si>
  <si>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</si>
  <si>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</si>
  <si>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</si>
  <si>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</si>
  <si>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</si>
  <si>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</si>
  <si>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</si>
  <si>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</si>
  <si>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</si>
  <si>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</si>
  <si>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</si>
  <si>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</si>
  <si>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</si>
  <si>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</si>
  <si>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</si>
  <si>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</si>
  <si>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</si>
  <si>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</si>
  <si>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</si>
  <si>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</si>
  <si>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</si>
  <si>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</si>
  <si>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</si>
  <si>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</si>
  <si>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</si>
  <si>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</si>
  <si>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</si>
  <si>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</si>
  <si>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</si>
  <si>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</si>
  <si>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</si>
  <si>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</si>
  <si>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</si>
  <si>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</si>
  <si>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</si>
  <si>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</si>
  <si>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</si>
  <si>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</si>
  <si>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</si>
  <si>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</si>
  <si>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</si>
  <si>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</si>
  <si>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</si>
  <si>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</si>
  <si>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</si>
  <si>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</si>
  <si>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</si>
  <si>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</si>
  <si>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</si>
  <si>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</si>
  <si>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</si>
  <si>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</si>
  <si>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</si>
  <si>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</si>
  <si>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</si>
  <si>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</si>
  <si>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</si>
  <si>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</si>
  <si>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</si>
  <si>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</si>
  <si>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</si>
  <si>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</si>
  <si>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</si>
  <si>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</si>
  <si>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</si>
  <si>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</si>
  <si>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</si>
  <si>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</si>
  <si>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</si>
  <si>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</si>
  <si>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</si>
  <si>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</si>
  <si>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</si>
  <si>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</si>
  <si>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</si>
  <si>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</si>
  <si>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</si>
  <si>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</si>
  <si>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</si>
  <si>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</si>
  <si>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</si>
  <si>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</si>
  <si>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</si>
  <si>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</si>
  <si>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</si>
  <si>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</si>
  <si>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</si>
  <si>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</si>
  <si>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</si>
  <si>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</si>
  <si>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</si>
  <si>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</si>
  <si>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</si>
  <si>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</si>
  <si>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</si>
  <si>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</si>
  <si>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</si>
  <si>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</si>
  <si>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</si>
  <si>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</si>
  <si>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</si>
  <si>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</si>
  <si>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</si>
  <si>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</si>
  <si>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</si>
  <si>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</si>
  <si>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</si>
  <si>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</si>
  <si>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</si>
  <si>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</si>
  <si>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</si>
  <si>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</si>
  <si>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</si>
  <si>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</si>
  <si>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</si>
  <si>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</si>
  <si>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</si>
  <si>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</si>
  <si>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</si>
  <si>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</si>
  <si>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</si>
  <si>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</si>
  <si>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</si>
  <si>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</si>
  <si>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</si>
  <si>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</si>
  <si>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</si>
  <si>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</si>
  <si>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</si>
  <si>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</si>
  <si>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</si>
  <si>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</si>
  <si>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</si>
  <si>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</si>
  <si>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</si>
  <si>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</si>
  <si>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</si>
  <si>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</si>
  <si>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</si>
  <si>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</si>
  <si>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</si>
  <si>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</si>
  <si>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</si>
  <si>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</si>
  <si>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</si>
  <si>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</si>
  <si>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</si>
  <si>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</si>
  <si>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</si>
  <si>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</si>
  <si>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</si>
  <si>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</si>
  <si>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</si>
  <si>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</si>
  <si>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</si>
  <si>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</si>
  <si>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</si>
  <si>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</si>
  <si>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</si>
  <si>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</si>
  <si>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</si>
  <si>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</si>
  <si>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</si>
  <si>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</si>
  <si>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</si>
  <si>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</si>
  <si>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</si>
  <si>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</si>
  <si>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</si>
  <si>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</si>
  <si>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</si>
  <si>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</si>
  <si>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</si>
  <si>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</si>
  <si>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</si>
  <si>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</si>
  <si>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</si>
  <si>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</si>
  <si>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</si>
  <si>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</si>
  <si>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</si>
  <si>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</si>
  <si>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</si>
  <si>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</si>
  <si>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</si>
  <si>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</si>
  <si>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</si>
  <si>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</si>
  <si>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</si>
  <si>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</si>
  <si>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</si>
  <si>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</si>
  <si>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</si>
  <si>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</si>
  <si>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</si>
  <si>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</si>
  <si>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</si>
  <si>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</si>
  <si>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</si>
  <si>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</si>
  <si>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</si>
  <si>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</si>
  <si>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</si>
  <si>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</si>
  <si>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</si>
  <si>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</si>
  <si>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</si>
  <si>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</si>
  <si>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</si>
  <si>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</si>
  <si>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</si>
  <si>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</si>
  <si>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</si>
  <si>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</si>
  <si>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</si>
  <si>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</si>
  <si>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</si>
  <si>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</si>
  <si>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</si>
  <si>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</si>
  <si>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</si>
  <si>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</si>
  <si>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</si>
  <si>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</si>
  <si>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</si>
  <si>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</si>
  <si>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</si>
  <si>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</si>
  <si>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</si>
  <si>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</si>
  <si>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</si>
  <si>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</si>
  <si>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</si>
  <si>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</si>
  <si>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</si>
  <si>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</si>
  <si>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</si>
  <si>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</si>
  <si>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</si>
  <si>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</si>
  <si>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</si>
  <si>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</si>
  <si>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</si>
  <si>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</si>
  <si>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</si>
  <si>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</si>
  <si>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</si>
  <si>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</si>
  <si>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</si>
  <si>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</si>
  <si>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</si>
  <si>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</si>
  <si>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</si>
  <si>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</si>
  <si>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</si>
  <si>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</si>
  <si>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</si>
  <si>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</si>
  <si>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</si>
  <si>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</si>
  <si>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</si>
  <si>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</si>
  <si>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</si>
  <si>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</si>
  <si>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</si>
  <si>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</si>
  <si>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</si>
  <si>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</si>
  <si>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</si>
  <si>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</si>
  <si>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</si>
  <si>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</si>
  <si>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</si>
  <si>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</si>
  <si>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</si>
  <si>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</si>
  <si>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</si>
  <si>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</si>
  <si>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</si>
  <si>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</si>
  <si>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</si>
  <si>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</si>
  <si>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</si>
  <si>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</si>
  <si>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</si>
  <si>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</si>
  <si>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</si>
  <si>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</si>
  <si>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</si>
  <si>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</si>
  <si>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</si>
  <si>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</si>
  <si>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</si>
  <si>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</si>
  <si>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</si>
  <si>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</si>
  <si>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</si>
  <si>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</si>
  <si>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</si>
  <si>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</si>
  <si>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</si>
  <si>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</si>
  <si>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</si>
  <si>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</si>
  <si>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</si>
  <si>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</si>
  <si>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</si>
  <si>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</si>
  <si>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</si>
  <si>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</si>
  <si>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</si>
  <si>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</si>
  <si>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</si>
  <si>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</si>
  <si>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</si>
  <si>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</si>
  <si>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</si>
  <si>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</si>
  <si>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</si>
  <si>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</si>
  <si>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</si>
  <si>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</si>
  <si>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</si>
  <si>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</si>
  <si>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</si>
  <si>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</si>
  <si>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</si>
  <si>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</si>
  <si>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</si>
  <si>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</si>
  <si>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</si>
  <si>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</si>
  <si>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</si>
  <si>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</si>
  <si>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</si>
  <si>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</si>
  <si>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</si>
  <si>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</si>
  <si>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</si>
  <si>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</si>
  <si>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</si>
  <si>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</si>
  <si>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</si>
  <si>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</si>
  <si>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</si>
  <si>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</si>
  <si>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</si>
  <si>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</si>
  <si>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</si>
  <si>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</si>
  <si>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</si>
  <si>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</si>
  <si>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</si>
  <si>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</si>
  <si>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</si>
  <si>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</si>
  <si>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</si>
  <si>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</si>
  <si>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</si>
  <si>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</si>
  <si>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</si>
  <si>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</si>
  <si>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</si>
  <si>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</si>
  <si>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</si>
  <si>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</si>
  <si>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</si>
  <si>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</si>
  <si>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</si>
  <si>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</si>
  <si>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</si>
  <si>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</si>
  <si>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</si>
  <si>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</si>
  <si>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</si>
  <si>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</si>
  <si>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</si>
  <si>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</si>
  <si>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</si>
  <si>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</si>
  <si>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</si>
  <si>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</si>
  <si>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</si>
  <si>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</si>
  <si>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</si>
  <si>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</si>
  <si>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</si>
  <si>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</si>
  <si>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</si>
  <si>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</si>
  <si>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</si>
  <si>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</si>
  <si>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</si>
  <si>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</si>
  <si>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</si>
  <si>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</si>
  <si>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</si>
  <si>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</si>
  <si>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</si>
  <si>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</si>
  <si>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</si>
  <si>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</si>
  <si>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</si>
  <si>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</si>
  <si>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</si>
  <si>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</si>
  <si>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</si>
  <si>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</si>
  <si>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</si>
  <si>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</si>
  <si>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</si>
  <si>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</si>
  <si>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</si>
  <si>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</si>
  <si>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</si>
  <si>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</si>
  <si>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</si>
  <si>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</si>
  <si>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</si>
  <si>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</si>
  <si>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</si>
  <si>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</si>
  <si>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</si>
  <si>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</si>
  <si>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</si>
  <si>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</si>
  <si>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</si>
  <si>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</si>
  <si>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</si>
  <si>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</si>
  <si>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</si>
  <si>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</si>
  <si>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</si>
  <si>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</si>
  <si>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</si>
  <si>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</si>
  <si>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</si>
  <si>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</si>
  <si>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</si>
  <si>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</si>
  <si>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</si>
  <si>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</si>
  <si>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</si>
  <si>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</si>
  <si>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</si>
  <si>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</si>
  <si>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</si>
  <si>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</si>
  <si>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</si>
  <si>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</si>
  <si>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</si>
  <si>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</si>
  <si>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</si>
  <si>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</si>
  <si>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</si>
  <si>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</si>
  <si>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</si>
  <si>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</si>
  <si>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</si>
  <si>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</si>
  <si>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</si>
  <si>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</si>
  <si>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</si>
  <si>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</si>
  <si>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</si>
  <si>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</si>
  <si>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</si>
  <si>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</si>
  <si>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</si>
  <si>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</si>
  <si>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</si>
  <si>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</si>
  <si>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</si>
  <si>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</si>
  <si>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</si>
  <si>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</si>
  <si>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</si>
  <si>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</si>
  <si>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</si>
  <si>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</si>
  <si>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</si>
  <si>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</si>
  <si>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</si>
  <si>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</si>
  <si>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</si>
  <si>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</si>
  <si>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</si>
  <si>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</si>
  <si>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</si>
  <si>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</si>
  <si>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</si>
  <si>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</si>
  <si>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</si>
  <si>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</si>
  <si>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</si>
  <si>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</si>
  <si>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</si>
  <si>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</si>
  <si>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</si>
  <si>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</si>
  <si>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</si>
  <si>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</si>
  <si>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</si>
  <si>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</si>
  <si>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</si>
  <si>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</si>
  <si>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</si>
  <si>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</si>
  <si>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</si>
  <si>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</si>
  <si>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</si>
  <si>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</si>
  <si>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</si>
  <si>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</si>
  <si>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</si>
  <si>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</si>
  <si>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</si>
  <si>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</si>
  <si>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</si>
  <si>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</si>
  <si>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</si>
  <si>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</si>
  <si>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</si>
  <si>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</si>
  <si>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</si>
  <si>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</si>
  <si>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</si>
  <si>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</si>
  <si>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</si>
  <si>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</si>
  <si>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</si>
  <si>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</si>
  <si>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</si>
  <si>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</si>
  <si>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</si>
  <si>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</si>
  <si>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</si>
  <si>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</si>
  <si>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</si>
  <si>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</si>
  <si>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</si>
  <si>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</si>
  <si>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</si>
  <si>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</si>
  <si>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</si>
  <si>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</si>
  <si>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</si>
  <si>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</si>
  <si>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</si>
  <si>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</si>
  <si>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</si>
  <si>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</si>
  <si>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</si>
  <si>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</si>
  <si>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</si>
  <si>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</si>
  <si>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</si>
  <si>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</si>
  <si>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</si>
  <si>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</si>
  <si>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</si>
  <si>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</si>
  <si>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</si>
  <si>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</si>
  <si>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</si>
  <si>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</si>
  <si>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</si>
  <si>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</si>
  <si>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</si>
  <si>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</si>
  <si>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</si>
  <si>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</si>
  <si>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</si>
  <si>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</si>
  <si>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</si>
  <si>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</si>
  <si>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</si>
  <si>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</si>
  <si>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</si>
  <si>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</si>
  <si>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</si>
  <si>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</si>
  <si>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</si>
  <si>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</si>
  <si>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</si>
  <si>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</si>
  <si>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</si>
  <si>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</si>
  <si>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</si>
  <si>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</si>
  <si>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</si>
  <si>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</si>
  <si>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</si>
  <si>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</si>
  <si>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</si>
  <si>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</si>
  <si>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</si>
  <si>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</si>
  <si>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</si>
  <si>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</si>
  <si>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</si>
  <si>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</si>
  <si>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</si>
  <si>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</si>
  <si>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</si>
  <si>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</si>
  <si>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</si>
  <si>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</si>
  <si>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</si>
  <si>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</si>
  <si>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</si>
  <si>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</si>
  <si>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</si>
  <si>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</si>
  <si>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</si>
  <si>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</si>
  <si>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</si>
  <si>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</si>
  <si>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</si>
  <si>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</si>
  <si>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</si>
  <si>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</si>
  <si>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</si>
  <si>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</si>
  <si>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</si>
  <si>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</si>
  <si>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</si>
  <si>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</si>
  <si>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</si>
  <si>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</si>
  <si>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</si>
  <si>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</si>
  <si>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</si>
  <si>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</si>
  <si>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</si>
  <si>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</si>
  <si>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</si>
  <si>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</si>
  <si>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</si>
  <si>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</si>
  <si>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</si>
  <si>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</si>
  <si>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</si>
  <si>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</si>
  <si>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</si>
  <si>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</si>
  <si>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</si>
  <si>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</si>
  <si>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</si>
  <si>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</si>
  <si>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</si>
  <si>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</si>
  <si>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</si>
  <si>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</si>
  <si>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</si>
  <si>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</si>
  <si>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</si>
  <si>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</si>
  <si>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</si>
  <si>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</si>
  <si>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</si>
  <si>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</si>
  <si>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</si>
  <si>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</si>
  <si>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</si>
  <si>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</si>
  <si>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</si>
  <si>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</si>
  <si>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</si>
  <si>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</si>
  <si>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</si>
  <si>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</si>
  <si>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</si>
  <si>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</si>
  <si>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</si>
  <si>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</si>
  <si>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</si>
  <si>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</si>
  <si>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</si>
  <si>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</si>
  <si>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</si>
  <si>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</si>
  <si>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</si>
  <si>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</si>
  <si>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</si>
  <si>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</si>
  <si>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</si>
  <si>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</si>
  <si>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</si>
  <si>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</si>
  <si>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</si>
  <si>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</si>
  <si>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</si>
  <si>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</si>
  <si>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</si>
  <si>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</si>
  <si>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</si>
  <si>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</si>
  <si>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</si>
  <si>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</si>
  <si>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</si>
  <si>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</si>
  <si>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</si>
  <si>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</si>
  <si>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</si>
  <si>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</si>
  <si>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</si>
  <si>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</si>
  <si>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</si>
  <si>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</si>
  <si>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</si>
  <si>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</si>
  <si>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</si>
  <si>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</si>
  <si>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</si>
  <si>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</si>
  <si>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</si>
  <si>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</si>
  <si>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</si>
  <si>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</si>
  <si>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</si>
  <si>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</si>
  <si>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</si>
  <si>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</si>
  <si>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</si>
  <si>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</si>
  <si>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</si>
  <si>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</si>
  <si>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</si>
  <si>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</si>
  <si>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</si>
  <si>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</si>
  <si>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</si>
  <si>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</si>
  <si>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</si>
  <si>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</si>
  <si>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</si>
  <si>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</si>
  <si>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</si>
  <si>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</si>
  <si>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</si>
  <si>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</si>
  <si>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</si>
  <si>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</si>
  <si>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</si>
  <si>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</si>
  <si>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</si>
  <si>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</si>
  <si>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</si>
  <si>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</si>
  <si>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</si>
  <si>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</si>
  <si>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</si>
  <si>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</si>
  <si>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</si>
  <si>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</si>
  <si>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</si>
  <si>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</si>
  <si>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</si>
  <si>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</si>
  <si>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</si>
  <si>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</si>
  <si>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</si>
  <si>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</si>
  <si>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</si>
  <si>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</si>
  <si>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</si>
  <si>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</si>
  <si>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</si>
  <si>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</si>
  <si>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</si>
  <si>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</si>
  <si>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</si>
  <si>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</si>
  <si>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</si>
  <si>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</si>
  <si>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</si>
  <si>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</si>
  <si>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</si>
  <si>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</si>
  <si>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</si>
  <si>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</si>
  <si>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</si>
  <si>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</si>
  <si>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</si>
  <si>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</si>
  <si>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</si>
  <si>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</si>
  <si>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</si>
  <si>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</si>
  <si>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</si>
  <si>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</si>
  <si>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</si>
  <si>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</si>
  <si>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</si>
  <si>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</si>
  <si>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</si>
  <si>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</si>
  <si>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</si>
  <si>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</si>
  <si>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</si>
  <si>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</si>
  <si>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</si>
  <si>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</si>
  <si>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</si>
  <si>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</si>
  <si>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</si>
  <si>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</si>
  <si>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</si>
  <si>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</si>
  <si>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</si>
  <si>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</si>
  <si>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</si>
  <si>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</si>
  <si>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</si>
  <si>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</si>
  <si>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</si>
  <si>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</si>
  <si>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</si>
  <si>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</si>
  <si>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</si>
  <si>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</si>
  <si>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</si>
  <si>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</si>
  <si>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</si>
  <si>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</si>
  <si>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</si>
  <si>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</si>
  <si>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</si>
  <si>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</si>
  <si>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</si>
  <si>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</si>
  <si>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</si>
  <si>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</si>
  <si>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</si>
  <si>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</si>
  <si>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</si>
  <si>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</si>
  <si>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</si>
  <si>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</si>
  <si>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</si>
  <si>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</si>
  <si>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</si>
  <si>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</si>
  <si>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</si>
  <si>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</si>
  <si>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</si>
  <si>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</si>
  <si>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</si>
  <si>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</si>
  <si>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</si>
  <si>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</si>
  <si>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</si>
  <si>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</si>
  <si>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</si>
  <si>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</si>
  <si>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</si>
  <si>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</si>
  <si>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</si>
  <si>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</si>
  <si>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</si>
  <si>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</si>
  <si>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</si>
  <si>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</si>
  <si>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</si>
  <si>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</si>
  <si>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</si>
  <si>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</si>
  <si>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</si>
  <si>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</si>
  <si>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</si>
  <si>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</si>
  <si>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</si>
  <si>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</si>
  <si>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</si>
  <si>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</si>
  <si>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</si>
  <si>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</si>
  <si>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</si>
  <si>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</si>
  <si>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</si>
  <si>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</si>
  <si>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</si>
  <si>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</si>
  <si>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</si>
  <si>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</si>
  <si>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</si>
  <si>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</si>
  <si>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</si>
  <si>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</si>
  <si>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</si>
  <si>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</si>
  <si>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</si>
  <si>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</si>
  <si>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</si>
  <si>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</si>
  <si>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</si>
  <si>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</si>
  <si>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</si>
  <si>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</si>
  <si>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</si>
  <si>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</si>
  <si>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</si>
  <si>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</si>
  <si>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</si>
  <si>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</si>
  <si>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</si>
  <si>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</si>
  <si>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</si>
  <si>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</si>
  <si>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</si>
  <si>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</si>
  <si>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</si>
  <si>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</si>
  <si>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</si>
  <si>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</si>
  <si>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</si>
  <si>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</si>
  <si>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</si>
  <si>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</si>
  <si>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</si>
  <si>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</si>
  <si>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</si>
  <si>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</si>
  <si>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</si>
  <si>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</si>
  <si>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</si>
  <si>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</si>
  <si>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</si>
  <si>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</si>
  <si>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</si>
  <si>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</si>
  <si>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</si>
  <si>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</si>
  <si>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</si>
  <si>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</si>
  <si>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</si>
  <si>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</si>
  <si>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</si>
  <si>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</si>
  <si>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</si>
  <si>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</si>
  <si>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</si>
  <si>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</si>
  <si>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</si>
  <si>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</si>
  <si>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</si>
  <si>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</si>
  <si>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</si>
  <si>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</si>
  <si>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</si>
  <si>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</si>
  <si>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</si>
  <si>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</si>
  <si>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</si>
  <si>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</si>
  <si>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</si>
  <si>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</si>
  <si>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</si>
  <si>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</si>
  <si>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</si>
  <si>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</si>
  <si>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</si>
  <si>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</si>
  <si>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</si>
  <si>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</si>
  <si>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</si>
  <si>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</si>
  <si>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</si>
  <si>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</si>
  <si>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</si>
  <si>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</si>
  <si>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</si>
  <si>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</si>
  <si>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</si>
  <si>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</si>
  <si>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</si>
  <si>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</si>
  <si>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</si>
  <si>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</si>
  <si>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</si>
  <si>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</si>
  <si>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</si>
  <si>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</si>
  <si>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</si>
  <si>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</si>
  <si>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</si>
  <si>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</si>
  <si>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</si>
  <si>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</si>
  <si>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</si>
  <si>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</si>
  <si>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</si>
  <si>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</si>
  <si>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</si>
  <si>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</si>
  <si>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</si>
  <si>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</si>
  <si>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</si>
  <si>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</si>
  <si>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</si>
  <si>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</si>
  <si>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</si>
  <si>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</si>
  <si>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</si>
  <si>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</si>
  <si>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</si>
  <si>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</si>
  <si>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</si>
  <si>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</si>
  <si>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</si>
  <si>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</si>
  <si>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</si>
  <si>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</si>
  <si>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</si>
  <si>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</si>
  <si>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</si>
  <si>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</si>
  <si>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</si>
  <si>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</si>
  <si>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</si>
  <si>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</si>
  <si>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</si>
  <si>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</si>
  <si>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</si>
  <si>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</si>
  <si>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</si>
  <si>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</si>
  <si>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</si>
  <si>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</si>
  <si>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</si>
  <si>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</si>
  <si>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</si>
  <si>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</si>
  <si>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</si>
  <si>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</si>
  <si>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</si>
  <si>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</si>
  <si>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</si>
  <si>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</si>
  <si>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</si>
  <si>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</si>
  <si>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</si>
  <si>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</si>
  <si>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</si>
  <si>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</si>
  <si>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</si>
  <si>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</si>
  <si>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</si>
  <si>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</si>
  <si>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</si>
  <si>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</si>
  <si>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</si>
  <si>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</si>
  <si>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</si>
  <si>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</si>
  <si>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</si>
  <si>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</si>
  <si>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</si>
  <si>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</si>
  <si>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</si>
  <si>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</si>
  <si>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</si>
  <si>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</si>
  <si>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</si>
  <si>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</si>
  <si>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</si>
  <si>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</si>
  <si>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</si>
  <si>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</si>
  <si>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</si>
  <si>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</si>
  <si>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</si>
  <si>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</si>
  <si>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</si>
  <si>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</si>
  <si>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</si>
  <si>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</si>
  <si>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</si>
  <si>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</si>
  <si>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</si>
  <si>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</si>
  <si>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</si>
  <si>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</si>
  <si>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</si>
  <si>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</si>
  <si>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</si>
  <si>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</si>
  <si>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</si>
  <si>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</si>
  <si>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</si>
  <si>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</si>
  <si>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</si>
  <si>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</si>
  <si>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</si>
  <si>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</si>
  <si>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</si>
  <si>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</si>
  <si>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</si>
  <si>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</si>
  <si>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</si>
  <si>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</si>
  <si>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</si>
  <si>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</si>
  <si>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</si>
  <si>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</si>
  <si>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</si>
  <si>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</si>
  <si>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</si>
  <si>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</si>
  <si>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</si>
  <si>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</si>
  <si>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</si>
  <si>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</si>
  <si>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</si>
  <si>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</si>
  <si>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</si>
  <si>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</si>
  <si>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</si>
  <si>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</si>
  <si>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</si>
  <si>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</si>
  <si>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</si>
  <si>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</si>
  <si>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</si>
  <si>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</si>
  <si>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</si>
  <si>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</si>
  <si>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</si>
  <si>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</si>
  <si>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</si>
  <si>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</si>
  <si>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</si>
  <si>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</si>
  <si>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</si>
  <si>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</si>
  <si>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</si>
  <si>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</si>
  <si>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</si>
  <si>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</si>
  <si>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</si>
  <si>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</si>
  <si>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</si>
  <si>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</si>
  <si>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</si>
  <si>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</si>
  <si>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</si>
  <si>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</si>
  <si>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</si>
  <si>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</si>
  <si>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</si>
  <si>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</si>
  <si>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</si>
  <si>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</si>
  <si>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</si>
  <si>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</si>
  <si>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</si>
  <si>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</si>
  <si>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</si>
  <si>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</si>
  <si>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</si>
  <si>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</si>
  <si>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</si>
  <si>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</si>
  <si>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</si>
  <si>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</si>
  <si>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</si>
  <si>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</si>
  <si>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</si>
  <si>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</si>
  <si>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</si>
  <si>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</si>
  <si>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</si>
  <si>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</si>
  <si>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</si>
  <si>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</si>
  <si>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</si>
  <si>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</si>
  <si>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</si>
  <si>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</si>
  <si>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</si>
  <si>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</si>
  <si>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</si>
  <si>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</si>
  <si>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</si>
  <si>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</si>
  <si>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</si>
  <si>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</si>
  <si>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</si>
  <si>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</si>
  <si>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</si>
  <si>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</si>
  <si>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</si>
  <si>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</si>
  <si>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</si>
  <si>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</si>
  <si>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</si>
  <si>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</si>
  <si>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</si>
  <si>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</si>
  <si>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</si>
  <si>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</si>
  <si>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</si>
  <si>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</si>
  <si>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</si>
  <si>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</si>
  <si>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</si>
  <si>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</si>
  <si>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</si>
  <si>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</si>
  <si>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</si>
  <si>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</si>
  <si>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</si>
  <si>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</si>
  <si>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</si>
  <si>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</si>
  <si>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</si>
  <si>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</si>
  <si>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</si>
  <si>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</si>
  <si>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</si>
  <si>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</si>
  <si>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</si>
  <si>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</si>
  <si>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</si>
  <si>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</si>
  <si>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</si>
  <si>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</si>
  <si>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</si>
  <si>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</si>
  <si>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</si>
  <si>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</si>
  <si>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</si>
  <si>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</si>
  <si>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</si>
  <si>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</si>
  <si>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</si>
  <si>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</si>
  <si>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</si>
  <si>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</si>
  <si>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</si>
  <si>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</si>
  <si>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</si>
  <si>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</si>
  <si>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</si>
  <si>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</si>
  <si>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</si>
  <si>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</si>
  <si>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</si>
  <si>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</si>
  <si>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</si>
  <si>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</si>
  <si>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</si>
  <si>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</si>
  <si>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</si>
  <si>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</si>
  <si>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</si>
  <si>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</si>
  <si>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</si>
  <si>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</si>
  <si>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</si>
  <si>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</si>
  <si>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</si>
  <si>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</si>
  <si>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</si>
  <si>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</si>
  <si>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</si>
  <si>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</si>
  <si>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</si>
  <si>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</si>
  <si>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</si>
  <si>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</si>
  <si>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</si>
  <si>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</si>
  <si>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</si>
  <si>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</si>
  <si>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</si>
  <si>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</si>
  <si>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</si>
  <si>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</si>
  <si>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</si>
  <si>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</si>
  <si>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</si>
  <si>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</si>
  <si>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</si>
  <si>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</si>
  <si>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</si>
  <si>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</si>
  <si>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</si>
  <si>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</si>
  <si>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</si>
  <si>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</si>
  <si>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</si>
  <si>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</si>
  <si>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</si>
  <si>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</si>
  <si>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</si>
  <si>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</si>
  <si>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</si>
  <si>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</si>
  <si>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</si>
  <si>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</si>
  <si>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</si>
  <si>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</si>
  <si>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</si>
  <si>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</si>
  <si>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</si>
  <si>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</si>
  <si>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</si>
  <si>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</si>
  <si>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</si>
  <si>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</si>
  <si>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</si>
  <si>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</si>
  <si>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</si>
  <si>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</si>
  <si>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</si>
  <si>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</si>
  <si>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</si>
  <si>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</si>
  <si>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</si>
  <si>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</si>
  <si>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</si>
  <si>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</si>
  <si>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</si>
  <si>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</si>
  <si>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</si>
  <si>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</si>
  <si>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</si>
  <si>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</si>
  <si>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</si>
  <si>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</si>
  <si>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</si>
  <si>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</si>
  <si>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</si>
  <si>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</si>
  <si>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</si>
  <si>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</si>
  <si>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</si>
  <si>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</si>
  <si>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</si>
  <si>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</si>
  <si>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</si>
  <si>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</si>
  <si>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</si>
  <si>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</si>
  <si>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</si>
  <si>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</si>
  <si>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</si>
  <si>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</si>
  <si>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</si>
  <si>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</si>
  <si>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</si>
  <si>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</si>
  <si>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</si>
  <si>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</si>
  <si>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</si>
  <si>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</si>
  <si>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</si>
  <si>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</si>
  <si>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</si>
  <si>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</si>
  <si>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</si>
  <si>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</si>
  <si>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</si>
  <si>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</si>
  <si>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</si>
  <si>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</si>
  <si>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</si>
  <si>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</si>
  <si>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</si>
  <si>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</si>
  <si>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</si>
  <si>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</si>
  <si>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</si>
  <si>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</si>
  <si>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</si>
  <si>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</si>
  <si>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</si>
  <si>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</si>
  <si>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</si>
  <si>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</si>
  <si>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</si>
  <si>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</si>
  <si>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</si>
  <si>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</si>
  <si>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</si>
  <si>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</si>
  <si>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</si>
  <si>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</si>
  <si>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</si>
  <si>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</si>
  <si>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</si>
  <si>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</si>
  <si>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</si>
  <si>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</si>
  <si>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</si>
  <si>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</si>
  <si>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</si>
  <si>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</si>
  <si>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</si>
  <si>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</si>
  <si>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</si>
  <si>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</si>
  <si>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</si>
  <si>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</si>
  <si>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</si>
  <si>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</si>
  <si>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</si>
  <si>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</si>
  <si>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</si>
  <si>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</si>
  <si>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</si>
  <si>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</si>
  <si>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</si>
  <si>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</si>
  <si>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</si>
  <si>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</si>
  <si>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</si>
  <si>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</si>
  <si>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</si>
  <si>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</si>
  <si>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</si>
  <si>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</si>
  <si>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</si>
  <si>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</si>
  <si>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</si>
  <si>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</si>
  <si>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</si>
  <si>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</si>
  <si>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</si>
  <si>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</si>
  <si>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</si>
  <si>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</si>
  <si>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</si>
  <si>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</si>
  <si>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</si>
  <si>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</si>
  <si>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</si>
  <si>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</si>
  <si>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</si>
  <si>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</si>
  <si>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</si>
  <si>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</si>
  <si>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</si>
  <si>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</si>
  <si>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</si>
  <si>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</si>
  <si>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</si>
  <si>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</si>
  <si>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</si>
  <si>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</si>
  <si>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</si>
  <si>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</si>
  <si>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</si>
  <si>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</si>
  <si>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</si>
  <si>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</si>
  <si>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</si>
  <si>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</si>
  <si>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</si>
  <si>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</si>
  <si>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</si>
  <si>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</si>
  <si>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</si>
  <si>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</si>
  <si>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</si>
  <si>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</si>
  <si>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</si>
  <si>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</si>
  <si>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</si>
  <si>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</si>
  <si>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</si>
  <si>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</si>
  <si>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</si>
  <si>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</si>
  <si>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</si>
  <si>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</si>
  <si>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</si>
  <si>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</si>
  <si>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</si>
  <si>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</si>
  <si>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</si>
  <si>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</si>
  <si>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</si>
  <si>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</si>
  <si>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</si>
  <si>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</si>
  <si>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</si>
  <si>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</si>
  <si>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</si>
  <si>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</si>
  <si>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</si>
  <si>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</si>
  <si>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</si>
  <si>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</si>
  <si>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</si>
  <si>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</si>
  <si>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</si>
  <si>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</si>
  <si>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</si>
  <si>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</si>
  <si>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</si>
  <si>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</si>
  <si>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</si>
  <si>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</si>
  <si>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</si>
  <si>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</si>
  <si>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</si>
  <si>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</si>
  <si>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</si>
  <si>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</si>
  <si>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</si>
  <si>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</si>
  <si>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</si>
  <si>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</si>
  <si>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</si>
  <si>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</si>
  <si>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</si>
  <si>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</si>
  <si>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</si>
  <si>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</si>
  <si>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</si>
  <si>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</si>
  <si>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</si>
  <si>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</si>
  <si>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</si>
  <si>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</si>
  <si>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</si>
  <si>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</si>
  <si>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</si>
  <si>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</si>
  <si>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</si>
  <si>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</si>
  <si>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</si>
  <si>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</si>
  <si>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</si>
  <si>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</si>
  <si>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</si>
  <si>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</si>
  <si>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</si>
  <si>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</si>
  <si>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</si>
  <si>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</si>
  <si>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</si>
  <si>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</si>
  <si>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</si>
  <si>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</si>
  <si>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</si>
  <si>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</si>
  <si>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</si>
  <si>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</si>
  <si>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</si>
  <si>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</si>
  <si>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</si>
  <si>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</si>
  <si>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</si>
  <si>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</si>
  <si>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</si>
  <si>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</si>
  <si>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</si>
  <si>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</si>
  <si>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</si>
  <si>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</si>
  <si>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</si>
  <si>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</si>
  <si>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</si>
  <si>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</si>
  <si>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</si>
  <si>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</si>
  <si>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</si>
  <si>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</si>
  <si>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</si>
  <si>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</si>
  <si>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</si>
  <si>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</si>
  <si>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</si>
  <si>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</si>
  <si>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</si>
  <si>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</si>
  <si>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</si>
  <si>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</si>
  <si>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</si>
  <si>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</si>
  <si>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</si>
  <si>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</si>
  <si>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</si>
  <si>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</si>
  <si>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</si>
  <si>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</si>
  <si>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</si>
  <si>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</si>
  <si>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</si>
  <si>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</si>
  <si>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</si>
  <si>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</si>
  <si>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</si>
  <si>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</si>
  <si>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</si>
  <si>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</si>
  <si>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</si>
  <si>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</si>
  <si>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</si>
  <si>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</si>
  <si>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</si>
  <si>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</si>
  <si>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</si>
  <si>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</si>
  <si>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</si>
  <si>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</si>
  <si>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</si>
  <si>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</si>
  <si>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</si>
  <si>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</si>
  <si>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</si>
  <si>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</si>
  <si>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</si>
  <si>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</si>
  <si>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</si>
  <si>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</si>
  <si>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</si>
  <si>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</si>
  <si>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</si>
  <si>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</si>
  <si>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</si>
  <si>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</si>
  <si>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</si>
  <si>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</si>
  <si>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</si>
  <si>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</si>
  <si>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</si>
  <si>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</si>
  <si>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</si>
  <si>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</si>
  <si>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</si>
  <si>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</si>
  <si>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</si>
  <si>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</si>
  <si>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</si>
  <si>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</si>
  <si>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</si>
  <si>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</si>
  <si>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</si>
  <si>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</si>
  <si>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</si>
  <si>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</si>
  <si>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</si>
  <si>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</si>
  <si>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</si>
  <si>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</si>
  <si>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</si>
  <si>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</si>
  <si>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</si>
  <si>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</si>
  <si>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</si>
  <si>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</si>
  <si>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</si>
  <si>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</si>
  <si>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</si>
  <si>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</si>
  <si>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</si>
  <si>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</si>
  <si>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</si>
  <si>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</si>
  <si>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</si>
  <si>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</si>
  <si>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</si>
  <si>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</si>
  <si>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</si>
  <si>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</si>
  <si>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</si>
  <si>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</si>
  <si>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</si>
  <si>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</si>
  <si>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</si>
  <si>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</si>
  <si>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</si>
  <si>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</si>
  <si>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</si>
  <si>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</si>
  <si>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</si>
  <si>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</si>
  <si>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</si>
  <si>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</si>
  <si>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</si>
  <si>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</si>
  <si>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</si>
  <si>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</si>
  <si>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</si>
  <si>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</si>
  <si>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</si>
  <si>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</si>
  <si>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</si>
  <si>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</si>
  <si>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</si>
  <si>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</si>
  <si>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</si>
  <si>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</si>
  <si>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</si>
  <si>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</si>
  <si>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</si>
  <si>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</si>
  <si>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</si>
  <si>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</si>
  <si>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</si>
  <si>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</si>
  <si>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</si>
  <si>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</si>
  <si>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</si>
  <si>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</si>
  <si>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</si>
  <si>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</si>
  <si>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</si>
  <si>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</si>
  <si>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</si>
  <si>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</si>
  <si>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</si>
  <si>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</si>
  <si>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</si>
  <si>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</si>
  <si>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</si>
  <si>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</si>
  <si>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</si>
  <si>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</si>
  <si>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</si>
  <si>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</si>
  <si>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</si>
  <si>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</si>
  <si>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</si>
  <si>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</si>
  <si>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</si>
  <si>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</si>
  <si>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</si>
  <si>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</si>
  <si>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</si>
  <si>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</si>
  <si>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</si>
  <si>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</si>
  <si>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</si>
  <si>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</si>
  <si>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</si>
  <si>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</si>
  <si>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</si>
  <si>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</si>
  <si>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</si>
  <si>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</si>
  <si>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</si>
  <si>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</si>
  <si>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</si>
  <si>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</si>
  <si>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</si>
  <si>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</si>
  <si>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</si>
  <si>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</si>
  <si>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</si>
  <si>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</si>
  <si>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</si>
  <si>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</si>
  <si>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</si>
  <si>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</si>
  <si>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</si>
  <si>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</si>
  <si>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</si>
  <si>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</si>
  <si>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</si>
  <si>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</si>
  <si>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</si>
  <si>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</si>
  <si>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</si>
  <si>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</si>
  <si>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</si>
  <si>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</si>
  <si>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</si>
  <si>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</si>
  <si>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</si>
  <si>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</si>
  <si>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</si>
  <si>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</si>
  <si>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</si>
  <si>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</si>
  <si>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</si>
  <si>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</si>
  <si>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</si>
  <si>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</si>
  <si>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</si>
  <si>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</si>
  <si>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</si>
  <si>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</si>
  <si>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</si>
  <si>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</si>
  <si>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</si>
  <si>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</si>
  <si>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</si>
  <si>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</si>
  <si>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</si>
  <si>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</si>
  <si>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</si>
  <si>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</si>
  <si>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</si>
  <si>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</si>
  <si>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</si>
  <si>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</si>
  <si>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</si>
  <si>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</si>
  <si>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</si>
  <si>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</si>
  <si>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</si>
  <si>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</si>
  <si>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</si>
  <si>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</si>
  <si>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</si>
  <si>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</si>
  <si>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</si>
  <si>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</si>
  <si>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</si>
  <si>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</si>
  <si>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</si>
  <si>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</si>
  <si>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</si>
  <si>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</si>
  <si>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</si>
  <si>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</si>
  <si>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</si>
  <si>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</si>
  <si>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</si>
  <si>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</si>
  <si>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</si>
  <si>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</si>
  <si>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</si>
  <si>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</si>
  <si>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</si>
  <si>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</si>
  <si>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</si>
  <si>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</si>
  <si>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</si>
  <si>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</si>
  <si>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</si>
  <si>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</si>
  <si>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</si>
  <si>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</si>
  <si>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</si>
  <si>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</si>
  <si>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</si>
  <si>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</si>
  <si>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</si>
  <si>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</si>
  <si>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</si>
  <si>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</si>
  <si>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</si>
  <si>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</si>
  <si>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</si>
  <si>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</si>
  <si>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</si>
  <si>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</si>
  <si>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</si>
  <si>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</si>
  <si>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</si>
  <si>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</si>
  <si>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</si>
  <si>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</si>
  <si>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</si>
  <si>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</si>
  <si>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</si>
  <si>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</si>
  <si>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</si>
  <si>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</si>
  <si>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</si>
  <si>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</si>
  <si>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</si>
  <si>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</si>
  <si>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</si>
  <si>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</si>
  <si>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</si>
  <si>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</si>
  <si>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</si>
  <si>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</si>
  <si>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</si>
  <si>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</si>
  <si>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</si>
  <si>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</si>
  <si>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</si>
  <si>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</si>
  <si>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</si>
  <si>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</si>
  <si>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</si>
  <si>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</si>
  <si>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</si>
  <si>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</si>
  <si>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</si>
  <si>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</si>
  <si>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</si>
  <si>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</si>
  <si>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</si>
  <si>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</si>
  <si>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</si>
  <si>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</si>
  <si>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</si>
  <si>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</si>
  <si>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</si>
  <si>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</si>
  <si>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</si>
  <si>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</si>
  <si>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</si>
  <si>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</si>
  <si>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</si>
  <si>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</si>
  <si>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</si>
  <si>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</si>
  <si>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</si>
  <si>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</si>
  <si>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</si>
  <si>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</si>
  <si>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</si>
  <si>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</si>
  <si>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</si>
  <si>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</si>
  <si>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</si>
  <si>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</si>
  <si>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</si>
  <si>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</si>
  <si>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</si>
  <si>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</si>
  <si>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</si>
  <si>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</si>
  <si>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</si>
  <si>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</si>
  <si>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</si>
  <si>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</si>
  <si>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</si>
  <si>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</si>
  <si>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</si>
  <si>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</si>
  <si>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</si>
  <si>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</si>
  <si>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</si>
  <si>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</si>
  <si>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</si>
  <si>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</si>
  <si>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</si>
  <si>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</si>
  <si>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</si>
  <si>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</si>
  <si>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</si>
  <si>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</si>
  <si>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</si>
  <si>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</si>
  <si>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</si>
  <si>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</si>
  <si>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</si>
  <si>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</si>
  <si>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</si>
  <si>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</si>
  <si>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</si>
  <si>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</si>
  <si>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</si>
  <si>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</si>
  <si>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</si>
  <si>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</si>
  <si>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</si>
  <si>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</si>
  <si>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</si>
  <si>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</si>
  <si>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</si>
  <si>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</si>
  <si>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</si>
  <si>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</si>
  <si>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</si>
  <si>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</si>
  <si>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</si>
  <si>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</si>
  <si>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</si>
  <si>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</si>
  <si>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</si>
  <si>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</si>
  <si>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</si>
  <si>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</si>
  <si>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</si>
  <si>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</si>
  <si>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</si>
  <si>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</si>
  <si>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</si>
  <si>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</si>
  <si>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</si>
  <si>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</si>
  <si>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</si>
  <si>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</si>
  <si>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</si>
  <si>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</si>
  <si>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</si>
  <si>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</si>
  <si>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</si>
  <si>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</si>
  <si>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</si>
  <si>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</si>
  <si>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</si>
  <si>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</si>
  <si>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</si>
  <si>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</si>
  <si>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</si>
  <si>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</si>
  <si>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</si>
  <si>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</si>
  <si>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</si>
  <si>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</si>
  <si>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</si>
  <si>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</si>
  <si>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</si>
  <si>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</si>
  <si>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</si>
  <si>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</si>
  <si>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</si>
  <si>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</si>
  <si>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</si>
  <si>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</si>
  <si>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</si>
  <si>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</si>
  <si>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</si>
  <si>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</si>
  <si>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</si>
  <si>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</si>
  <si>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</si>
  <si>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</si>
  <si>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</si>
  <si>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</si>
  <si>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</si>
  <si>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</si>
  <si>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</si>
  <si>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</si>
  <si>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</si>
  <si>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</si>
  <si>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</si>
  <si>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</si>
  <si>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</si>
  <si>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</si>
  <si>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</si>
  <si>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</si>
  <si>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</si>
  <si>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</si>
  <si>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</si>
  <si>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</si>
  <si>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</si>
  <si>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</si>
  <si>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</si>
  <si>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</si>
  <si>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</si>
  <si>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</si>
  <si>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</si>
  <si>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</si>
  <si>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</si>
  <si>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</si>
  <si>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</si>
  <si>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</si>
  <si>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</si>
  <si>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</si>
  <si>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</si>
  <si>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</si>
  <si>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</si>
  <si>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</si>
  <si>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</si>
  <si>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</si>
  <si>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</si>
  <si>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</si>
  <si>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</si>
  <si>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</si>
  <si>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</si>
  <si>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</si>
  <si>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</si>
  <si>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</si>
  <si>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</si>
  <si>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</si>
  <si>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</si>
  <si>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</si>
  <si>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</si>
  <si>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</si>
  <si>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</si>
  <si>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</si>
  <si>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</si>
  <si>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</si>
  <si>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</si>
  <si>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</si>
  <si>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</si>
  <si>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</si>
  <si>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</si>
  <si>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</si>
  <si>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</si>
  <si>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</si>
  <si>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</si>
  <si>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</si>
  <si>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</si>
  <si>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</si>
  <si>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</si>
  <si>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</si>
  <si>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</si>
  <si>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</si>
  <si>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</si>
  <si>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</si>
  <si>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</si>
  <si>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</si>
  <si>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</si>
  <si>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</si>
  <si>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</si>
  <si>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</si>
  <si>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</si>
  <si>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</si>
  <si>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</si>
  <si>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</si>
  <si>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</si>
  <si>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</si>
  <si>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</si>
  <si>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</si>
  <si>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</si>
  <si>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</si>
  <si>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</si>
  <si>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</si>
  <si>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</si>
  <si>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</si>
  <si>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</si>
  <si>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</si>
  <si>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</si>
  <si>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</si>
  <si>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</si>
  <si>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</si>
  <si>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</si>
  <si>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</si>
  <si>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</si>
  <si>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</si>
  <si>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</si>
  <si>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</si>
  <si>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</si>
  <si>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</si>
  <si>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</si>
  <si>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</si>
  <si>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</si>
  <si>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</si>
  <si>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</si>
  <si>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</si>
  <si>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</si>
  <si>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</si>
  <si>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</si>
  <si>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</si>
  <si>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</si>
  <si>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</si>
  <si>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</si>
  <si>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</si>
  <si>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</si>
  <si>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</si>
  <si>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</si>
  <si>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</si>
  <si>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</si>
  <si>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</si>
  <si>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</si>
  <si>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</si>
  <si>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</si>
  <si>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</si>
  <si>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</si>
  <si>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</si>
  <si>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</si>
  <si>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</si>
  <si>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</si>
  <si>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</si>
  <si>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</si>
  <si>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</si>
  <si>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</si>
  <si>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</si>
  <si>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</si>
  <si>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</si>
  <si>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</si>
  <si>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</si>
  <si>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</si>
  <si>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</si>
  <si>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</si>
  <si>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</si>
  <si>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</si>
  <si>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</si>
  <si>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</si>
  <si>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</si>
  <si>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</si>
  <si>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</si>
  <si>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</si>
  <si>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</si>
  <si>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</si>
  <si>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</si>
  <si>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</si>
  <si>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</si>
  <si>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</si>
  <si>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</si>
  <si>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</si>
  <si>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</si>
  <si>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</si>
  <si>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</si>
  <si>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</si>
  <si>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</si>
  <si>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</si>
  <si>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</si>
  <si>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</si>
  <si>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</si>
  <si>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</si>
  <si>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</si>
  <si>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</si>
  <si>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</si>
  <si>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</si>
  <si>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</si>
  <si>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</si>
  <si>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</si>
  <si>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</si>
  <si>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</si>
  <si>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</si>
  <si>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</si>
  <si>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</si>
  <si>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</si>
  <si>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</si>
  <si>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</si>
  <si>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</si>
  <si>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</si>
  <si>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</si>
  <si>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</si>
  <si>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</si>
  <si>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</si>
  <si>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</si>
  <si>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</si>
  <si>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</si>
  <si>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</si>
  <si>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</si>
  <si>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</si>
  <si>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</si>
  <si>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</si>
  <si>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</si>
  <si>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</si>
  <si>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</si>
  <si>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</si>
  <si>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</si>
  <si>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</si>
  <si>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</si>
  <si>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</si>
  <si>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</si>
  <si>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</si>
  <si>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</si>
  <si>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</si>
  <si>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</si>
  <si>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</si>
  <si>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</si>
  <si>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</si>
  <si>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</si>
  <si>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</si>
  <si>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</si>
  <si>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</si>
  <si>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</si>
  <si>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</si>
  <si>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</si>
  <si>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</si>
  <si>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</si>
  <si>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</si>
  <si>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</si>
  <si>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</si>
  <si>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</si>
  <si>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</si>
  <si>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</si>
  <si>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</si>
  <si>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</si>
  <si>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</si>
  <si>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</si>
  <si>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</si>
  <si>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</si>
  <si>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</si>
  <si>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</si>
  <si>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</si>
  <si>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</si>
  <si>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</si>
  <si>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</si>
  <si>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</si>
  <si>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</si>
  <si>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</si>
  <si>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</si>
  <si>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</si>
  <si>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</si>
  <si>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</si>
  <si>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</si>
  <si>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</si>
  <si>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</si>
  <si>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</si>
  <si>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</si>
  <si>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</si>
  <si>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</si>
  <si>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</si>
  <si>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</si>
  <si>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</si>
  <si>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</si>
  <si>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</si>
  <si>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</si>
  <si>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</si>
  <si>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</si>
  <si>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</si>
  <si>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</si>
  <si>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</si>
  <si>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</si>
  <si>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</si>
  <si>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</si>
  <si>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</si>
  <si>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</si>
  <si>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</si>
  <si>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</si>
  <si>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</si>
  <si>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</si>
  <si>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</si>
  <si>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</si>
  <si>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</si>
  <si>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</si>
  <si>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</si>
  <si>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</si>
  <si>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</si>
  <si>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</si>
  <si>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</si>
  <si>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</si>
  <si>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</si>
  <si>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</si>
  <si>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</si>
  <si>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</si>
  <si>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</si>
  <si>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</si>
  <si>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</si>
  <si>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</si>
  <si>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</si>
  <si>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</si>
  <si>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</si>
  <si>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</si>
  <si>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</si>
  <si>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</si>
  <si>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</si>
  <si>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</si>
  <si>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</si>
  <si>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</si>
  <si>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</si>
  <si>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</si>
  <si>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</si>
  <si>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</si>
  <si>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</si>
  <si>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</si>
  <si>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</si>
  <si>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</si>
  <si>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</si>
  <si>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</si>
  <si>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</si>
  <si>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</si>
  <si>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</si>
  <si>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</si>
  <si>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</si>
  <si>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</si>
  <si>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</si>
  <si>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</si>
  <si>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</si>
  <si>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</si>
  <si>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</si>
  <si>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</si>
  <si>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</si>
  <si>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</si>
  <si>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</si>
  <si>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</si>
  <si>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</si>
  <si>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</si>
  <si>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</si>
  <si>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</si>
  <si>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</si>
  <si>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</si>
  <si>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</si>
  <si>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</si>
  <si>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</si>
  <si>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</si>
  <si>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</si>
  <si>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</si>
  <si>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</si>
  <si>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</si>
  <si>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</si>
  <si>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</si>
  <si>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</si>
  <si>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</si>
  <si>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</si>
  <si>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</si>
  <si>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</si>
  <si>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</si>
  <si>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</si>
  <si>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</si>
  <si>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</si>
  <si>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</si>
  <si>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</si>
  <si>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</si>
  <si>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</si>
  <si>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</si>
  <si>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</si>
  <si>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</si>
  <si>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</si>
  <si>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</si>
  <si>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</si>
  <si>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</si>
  <si>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</si>
  <si>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</si>
  <si>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</si>
  <si>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</si>
  <si>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</si>
  <si>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</si>
  <si>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</si>
  <si>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</si>
  <si>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</si>
  <si>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</si>
  <si>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</si>
  <si>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</si>
  <si>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</si>
  <si>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</si>
  <si>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</si>
  <si>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</si>
  <si>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</si>
  <si>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</si>
  <si>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</si>
  <si>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</si>
  <si>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</si>
  <si>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</si>
  <si>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</si>
  <si>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</si>
  <si>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</si>
  <si>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</si>
  <si>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</si>
  <si>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</si>
  <si>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</si>
  <si>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</si>
  <si>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</si>
  <si>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</si>
  <si>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</si>
  <si>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</si>
  <si>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</si>
  <si>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</si>
  <si>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</si>
  <si>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</si>
  <si>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</si>
  <si>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</si>
  <si>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</si>
  <si>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</si>
  <si>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</si>
  <si>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</si>
  <si>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</si>
  <si>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</si>
  <si>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</si>
  <si>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</si>
  <si>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</si>
  <si>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</si>
  <si>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</si>
  <si>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</si>
  <si>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</si>
  <si>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</si>
  <si>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</si>
  <si>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</si>
  <si>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</si>
  <si>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</si>
  <si>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</si>
  <si>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</si>
  <si>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</si>
  <si>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</si>
  <si>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</si>
  <si>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</si>
  <si>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</si>
  <si>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</si>
  <si>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</si>
  <si>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</si>
  <si>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</si>
  <si>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</si>
  <si>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</si>
  <si>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</si>
  <si>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</si>
  <si>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</si>
  <si>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</si>
  <si>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</si>
  <si>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</si>
  <si>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</si>
  <si>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</si>
  <si>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</si>
  <si>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</si>
  <si>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</si>
  <si>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</si>
  <si>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</si>
  <si>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</si>
  <si>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</si>
  <si>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</si>
  <si>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</si>
  <si>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</si>
  <si>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</si>
  <si>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</si>
  <si>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</si>
  <si>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</si>
  <si>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</si>
  <si>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</si>
  <si>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</si>
  <si>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</si>
  <si>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</si>
  <si>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</si>
  <si>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</si>
  <si>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</si>
  <si>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</si>
  <si>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</si>
  <si>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</si>
  <si>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</si>
  <si>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</si>
  <si>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</si>
  <si>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</si>
  <si>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</si>
  <si>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</si>
  <si>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</si>
  <si>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</si>
  <si>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</si>
  <si>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</si>
  <si>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</si>
  <si>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</si>
  <si>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</si>
  <si>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</si>
  <si>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</si>
  <si>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</si>
  <si>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</si>
  <si>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</si>
  <si>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</si>
  <si>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</si>
  <si>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</si>
  <si>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</si>
  <si>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</si>
  <si>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</si>
  <si>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</si>
  <si>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</si>
  <si>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</si>
  <si>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</si>
  <si>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</si>
  <si>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</si>
  <si>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</si>
  <si>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</si>
  <si>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</si>
  <si>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</si>
  <si>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</si>
  <si>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</si>
  <si>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</si>
  <si>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</si>
  <si>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</si>
  <si>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</si>
  <si>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</si>
  <si>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</si>
  <si>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</si>
  <si>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</si>
  <si>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</si>
  <si>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</si>
  <si>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</si>
  <si>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</si>
  <si>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</si>
  <si>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</si>
  <si>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</si>
  <si>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</si>
  <si>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</si>
  <si>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</si>
  <si>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</si>
  <si>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</si>
  <si>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</si>
  <si>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</si>
  <si>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</si>
  <si>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</si>
  <si>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</si>
  <si>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</si>
  <si>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</si>
  <si>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</si>
  <si>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</si>
  <si>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</si>
  <si>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</si>
  <si>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</si>
  <si>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</si>
  <si>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</si>
  <si>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</si>
  <si>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</si>
  <si>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</si>
  <si>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</si>
  <si>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</si>
  <si>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</si>
  <si>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</si>
  <si>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</si>
  <si>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</si>
  <si>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</si>
  <si>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</si>
  <si>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</si>
  <si>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</si>
  <si>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</si>
  <si>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</si>
  <si>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</si>
  <si>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</si>
  <si>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</si>
  <si>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</si>
  <si>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</si>
  <si>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</si>
  <si>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</si>
  <si>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</si>
  <si>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</si>
  <si>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</si>
  <si>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</si>
  <si>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</si>
  <si>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</si>
  <si>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</si>
  <si>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</si>
  <si>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</si>
  <si>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</si>
  <si>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</si>
  <si>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</si>
  <si>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</si>
  <si>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</si>
  <si>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</si>
  <si>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</si>
  <si>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</si>
  <si>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</si>
  <si>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</si>
  <si>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</si>
  <si>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</si>
  <si>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</si>
  <si>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</si>
  <si>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</si>
  <si>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</si>
  <si>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</si>
  <si>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</si>
  <si>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</si>
  <si>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</si>
  <si>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</si>
  <si>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</si>
  <si>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</si>
  <si>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</si>
  <si>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</si>
  <si>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</si>
  <si>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</si>
  <si>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</si>
  <si>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</si>
  <si>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</si>
  <si>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</si>
  <si>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</si>
  <si>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</si>
  <si>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</si>
  <si>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</si>
  <si>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</si>
  <si>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</si>
  <si>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</si>
  <si>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</si>
  <si>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</si>
  <si>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</si>
  <si>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</si>
  <si>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</si>
  <si>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</si>
  <si>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</si>
  <si>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</si>
  <si>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</si>
  <si>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</si>
  <si>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</si>
  <si>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</si>
  <si>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</si>
  <si>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</si>
  <si>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</si>
  <si>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</si>
  <si>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</si>
  <si>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</si>
  <si>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</si>
  <si>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</si>
  <si>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</si>
  <si>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</si>
  <si>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</si>
  <si>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</si>
  <si>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</si>
  <si>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</si>
  <si>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</si>
  <si>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</si>
  <si>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</si>
  <si>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</si>
  <si>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</si>
  <si>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</si>
  <si>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</si>
  <si>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</si>
  <si>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</si>
  <si>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</si>
  <si>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</si>
  <si>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</si>
  <si>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</si>
  <si>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</si>
  <si>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</si>
  <si>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</si>
  <si>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</si>
  <si>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</si>
  <si>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</si>
  <si>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</si>
  <si>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</si>
  <si>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</si>
  <si>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</si>
  <si>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</si>
  <si>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</si>
  <si>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</si>
  <si>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</si>
  <si>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</si>
  <si>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</si>
  <si>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</si>
  <si>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</si>
  <si>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</si>
  <si>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</si>
  <si>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</si>
  <si>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</si>
  <si>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</si>
  <si>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</si>
  <si>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</si>
  <si>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</si>
  <si>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</si>
  <si>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</si>
  <si>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</si>
  <si>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</si>
  <si>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</si>
  <si>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</si>
  <si>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</si>
  <si>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</si>
  <si>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</si>
  <si>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</si>
  <si>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</si>
  <si>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</si>
  <si>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</si>
  <si>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</si>
  <si>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</si>
  <si>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</si>
  <si>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</si>
  <si>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</si>
  <si>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</si>
  <si>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</si>
  <si>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</si>
  <si>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</si>
  <si>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</si>
  <si>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</si>
  <si>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</si>
  <si>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</si>
  <si>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</si>
  <si>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</si>
  <si>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</si>
  <si>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</si>
  <si>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</si>
  <si>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</si>
  <si>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</si>
  <si>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</si>
  <si>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</si>
  <si>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</si>
  <si>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</si>
  <si>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</si>
  <si>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</si>
  <si>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</si>
  <si>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</si>
  <si>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</si>
  <si>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</si>
  <si>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</si>
  <si>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</si>
  <si>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</si>
  <si>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</si>
  <si>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</si>
  <si>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</si>
  <si>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</si>
  <si>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</si>
  <si>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</si>
  <si>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</si>
  <si>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</si>
  <si>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</si>
  <si>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</si>
  <si>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</si>
  <si>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</si>
  <si>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</si>
  <si>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</si>
  <si>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</si>
  <si>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</si>
  <si>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</si>
  <si>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</si>
  <si>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</si>
  <si>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</si>
  <si>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</si>
  <si>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</si>
  <si>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</si>
  <si>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</si>
  <si>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</si>
  <si>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</si>
  <si>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</si>
  <si>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</si>
  <si>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</si>
  <si>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</si>
  <si>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</si>
  <si>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</si>
  <si>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</si>
  <si>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</si>
  <si>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</si>
  <si>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</si>
  <si>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</si>
  <si>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</si>
  <si>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</si>
  <si>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</si>
  <si>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</si>
  <si>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</si>
  <si>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</si>
  <si>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</si>
  <si>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</si>
  <si>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</si>
  <si>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</si>
  <si>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</si>
  <si>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</si>
  <si>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</si>
  <si>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</si>
  <si>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</si>
  <si>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</si>
  <si>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</si>
  <si>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</si>
  <si>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</si>
  <si>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</si>
  <si>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</si>
  <si>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</si>
  <si>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</si>
  <si>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</si>
  <si>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</si>
  <si>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</si>
  <si>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</si>
  <si>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</si>
  <si>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</si>
  <si>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</si>
  <si>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</si>
  <si>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</si>
  <si>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</si>
  <si>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</si>
  <si>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</si>
  <si>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</si>
  <si>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</si>
  <si>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</si>
  <si>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</si>
  <si>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</si>
  <si>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</si>
  <si>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</si>
  <si>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</si>
  <si>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</si>
  <si>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</si>
  <si>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</si>
  <si>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</si>
  <si>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</si>
  <si>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</si>
  <si>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</si>
  <si>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</si>
  <si>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</si>
  <si>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</si>
  <si>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</si>
  <si>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</si>
  <si>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</si>
  <si>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</si>
  <si>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</si>
  <si>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</si>
  <si>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</si>
  <si>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</si>
  <si>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</si>
  <si>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</si>
  <si>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</si>
  <si>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</si>
  <si>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</si>
  <si>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</si>
  <si>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</si>
  <si>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</si>
  <si>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</si>
  <si>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</si>
  <si>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</si>
  <si>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</si>
  <si>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</si>
  <si>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</si>
  <si>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</si>
  <si>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</si>
  <si>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</si>
  <si>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</si>
  <si>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</si>
  <si>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</si>
  <si>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</si>
  <si>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</si>
  <si>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</si>
  <si>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</si>
  <si>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</si>
  <si>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</si>
  <si>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</si>
  <si>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</si>
  <si>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</si>
  <si>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</si>
  <si>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</si>
  <si>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</si>
  <si>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</si>
  <si>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</si>
  <si>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</si>
  <si>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</si>
  <si>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</si>
  <si>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</si>
  <si>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</si>
  <si>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</si>
  <si>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</si>
  <si>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</si>
  <si>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</si>
  <si>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</si>
  <si>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</si>
  <si>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</si>
  <si>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</si>
  <si>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</si>
  <si>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</si>
  <si>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</si>
  <si>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</si>
  <si>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</si>
  <si>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</si>
  <si>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</si>
  <si>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</si>
  <si>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</si>
  <si>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</si>
  <si>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</si>
  <si>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</si>
  <si>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</si>
  <si>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</si>
  <si>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</si>
  <si>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</si>
  <si>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</si>
  <si>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</si>
  <si>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</si>
  <si>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</si>
  <si>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</si>
  <si>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</si>
  <si>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</si>
  <si>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</si>
  <si>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</si>
  <si>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</si>
  <si>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</si>
  <si>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</si>
  <si>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</si>
  <si>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</si>
  <si>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</si>
  <si>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</si>
  <si>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</si>
  <si>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</si>
  <si>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</si>
  <si>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</si>
  <si>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</si>
  <si>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</si>
  <si>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</si>
  <si>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</si>
  <si>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</si>
  <si>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</si>
  <si>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</si>
  <si>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</si>
  <si>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</si>
  <si>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</si>
  <si>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</si>
  <si>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</si>
  <si>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</si>
  <si>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</si>
  <si>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</si>
  <si>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</si>
  <si>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</si>
  <si>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</si>
  <si>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</si>
  <si>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</si>
  <si>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</si>
  <si>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</si>
  <si>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</si>
  <si>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</si>
  <si>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</si>
  <si>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</si>
  <si>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</si>
  <si>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</si>
  <si>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</si>
  <si>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</si>
  <si>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</si>
  <si>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</si>
  <si>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</si>
  <si>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</si>
  <si>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</si>
  <si>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</si>
  <si>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</si>
  <si>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</si>
  <si>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</si>
  <si>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</si>
  <si>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</si>
  <si>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</si>
  <si>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</si>
  <si>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</si>
  <si>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</si>
  <si>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</si>
  <si>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</si>
  <si>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</si>
  <si>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</si>
  <si>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</si>
  <si>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</si>
  <si>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</si>
  <si>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</si>
  <si>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</si>
  <si>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</si>
  <si>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</si>
  <si>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</si>
  <si>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</si>
  <si>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</si>
  <si>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</si>
  <si>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</si>
  <si>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</si>
  <si>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</si>
  <si>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</si>
  <si>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</si>
  <si>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</si>
  <si>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</si>
  <si>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</si>
  <si>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</si>
  <si>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</si>
  <si>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</si>
  <si>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</si>
  <si>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</si>
  <si>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</si>
  <si>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</si>
  <si>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</si>
  <si>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</si>
  <si>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</si>
  <si>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</si>
  <si>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</si>
  <si>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</si>
  <si>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</si>
  <si>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</si>
  <si>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</si>
  <si>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</si>
  <si>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</si>
  <si>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</si>
  <si>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</si>
  <si>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</si>
  <si>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</si>
  <si>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</si>
  <si>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</si>
  <si>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</si>
  <si>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</si>
  <si>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</si>
  <si>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</si>
  <si>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</si>
  <si>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</si>
  <si>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</si>
  <si>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</si>
  <si>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</si>
  <si>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</si>
  <si>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</si>
  <si>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</si>
  <si>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</si>
  <si>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</si>
  <si>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</si>
  <si>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</si>
  <si>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</si>
  <si>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</si>
  <si>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</si>
  <si>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</si>
  <si>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</si>
  <si>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</si>
  <si>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</si>
  <si>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</si>
  <si>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</si>
  <si>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</si>
  <si>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</si>
  <si>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</si>
  <si>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</si>
  <si>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</si>
  <si>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</si>
  <si>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</si>
  <si>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</si>
  <si>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</si>
  <si>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</si>
  <si>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</si>
  <si>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</si>
  <si>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</si>
  <si>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</si>
  <si>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</si>
  <si>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</si>
  <si>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</si>
  <si>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</si>
  <si>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</si>
  <si>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</si>
  <si>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</si>
  <si>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</si>
  <si>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</si>
  <si>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</si>
  <si>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</si>
  <si>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</si>
  <si>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</si>
  <si>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</si>
  <si>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</si>
  <si>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</si>
  <si>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</si>
  <si>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</si>
  <si>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</si>
  <si>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</si>
  <si>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</si>
  <si>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</si>
  <si>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</si>
  <si>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</si>
  <si>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</si>
  <si>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</si>
  <si>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</si>
  <si>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</si>
  <si>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</si>
  <si>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</si>
  <si>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</si>
  <si>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</si>
  <si>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</si>
  <si>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</si>
  <si>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</si>
  <si>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</si>
  <si>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</si>
  <si>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</si>
  <si>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</si>
  <si>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</si>
  <si>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</si>
  <si>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</si>
  <si>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</si>
  <si>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</si>
  <si>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</si>
  <si>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</si>
  <si>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</si>
  <si>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</si>
  <si>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</si>
  <si>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</si>
  <si>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</si>
  <si>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</si>
  <si>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</si>
  <si>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</si>
  <si>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</si>
  <si>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</si>
  <si>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</si>
  <si>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</si>
  <si>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</si>
  <si>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</si>
  <si>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</si>
  <si>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</si>
  <si>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</si>
  <si>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</si>
  <si>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</si>
  <si>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</si>
  <si>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</si>
  <si>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</si>
  <si>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</si>
  <si>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</si>
  <si>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</si>
  <si>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</si>
  <si>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</si>
  <si>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</si>
  <si>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</si>
  <si>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</si>
  <si>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</si>
  <si>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</si>
  <si>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</si>
  <si>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</si>
  <si>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</si>
  <si>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</si>
  <si>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</si>
  <si>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</si>
  <si>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</si>
  <si>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</si>
  <si>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</si>
  <si>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</si>
  <si>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</si>
  <si>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</si>
  <si>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</si>
  <si>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</si>
  <si>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</si>
  <si>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</si>
  <si>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</si>
  <si>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</si>
  <si>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</si>
  <si>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</si>
  <si>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</si>
  <si>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</si>
  <si>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</si>
  <si>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</si>
  <si>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</si>
  <si>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</si>
  <si>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</si>
  <si>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</si>
  <si>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</si>
  <si>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</si>
  <si>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</si>
  <si>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</si>
  <si>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</si>
  <si>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</si>
  <si>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</si>
  <si>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</si>
  <si>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</si>
  <si>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</si>
  <si>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</si>
  <si>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</si>
  <si>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</si>
  <si>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</si>
  <si>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</si>
  <si>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</si>
  <si>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</si>
  <si>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</si>
  <si>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</si>
  <si>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</si>
  <si>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</si>
  <si>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</si>
  <si>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</si>
  <si>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</si>
  <si>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</si>
  <si>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</si>
  <si>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</si>
  <si>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</si>
  <si>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</si>
  <si>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</si>
  <si>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</si>
  <si>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</si>
  <si>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</si>
  <si>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</si>
  <si>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</si>
  <si>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</si>
  <si>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</si>
  <si>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</si>
  <si>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</si>
  <si>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</si>
  <si>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</si>
  <si>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</si>
  <si>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</si>
  <si>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</si>
  <si>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</si>
  <si>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</si>
  <si>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</si>
  <si>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</si>
  <si>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</si>
  <si>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</si>
  <si>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</si>
  <si>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</si>
  <si>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</si>
  <si>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</si>
  <si>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</si>
  <si>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</si>
  <si>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</si>
  <si>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</si>
  <si>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</si>
  <si>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</si>
  <si>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</si>
  <si>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</si>
  <si>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</si>
  <si>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</si>
  <si>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</si>
  <si>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</si>
  <si>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</si>
  <si>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</si>
  <si>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</si>
  <si>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</si>
  <si>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</si>
  <si>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</si>
  <si>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</si>
  <si>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</si>
  <si>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</si>
  <si>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</si>
  <si>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</si>
  <si>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</si>
  <si>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</si>
  <si>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</si>
  <si>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</si>
  <si>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</si>
  <si>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</si>
  <si>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</si>
  <si>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</si>
  <si>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</si>
  <si>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</si>
  <si>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</si>
  <si>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</si>
  <si>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</si>
  <si>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</si>
  <si>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</si>
  <si>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</si>
  <si>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</si>
  <si>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</si>
  <si>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</si>
  <si>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</si>
  <si>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</si>
  <si>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</si>
  <si>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</si>
  <si>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</si>
  <si>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</si>
  <si>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</si>
  <si>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</si>
  <si>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</si>
  <si>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</si>
  <si>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</si>
  <si>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</si>
  <si>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</si>
  <si>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</si>
  <si>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</si>
  <si>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</si>
  <si>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</si>
  <si>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</si>
  <si>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</si>
  <si>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</si>
  <si>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</si>
  <si>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</si>
  <si>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</si>
  <si>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</si>
  <si>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</si>
  <si>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</si>
  <si>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</si>
  <si>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</si>
  <si>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</si>
  <si>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</si>
  <si>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</si>
  <si>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</si>
  <si>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</si>
  <si>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</si>
  <si>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</si>
  <si>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</si>
  <si>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</si>
  <si>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</si>
  <si>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</si>
  <si>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</si>
  <si>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</si>
  <si>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</si>
  <si>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</si>
  <si>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</si>
  <si>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</si>
  <si>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</si>
  <si>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</si>
  <si>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</si>
  <si>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</si>
  <si>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</si>
  <si>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</si>
  <si>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</si>
  <si>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</si>
  <si>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</si>
  <si>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</si>
  <si>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</si>
  <si>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</si>
  <si>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</si>
  <si>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</si>
  <si>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</si>
  <si>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</si>
  <si>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</si>
  <si>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</si>
  <si>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</si>
  <si>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</si>
  <si>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</si>
  <si>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</si>
  <si>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</si>
  <si>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</si>
  <si>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</si>
  <si>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</si>
  <si>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</si>
  <si>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</si>
  <si>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</si>
  <si>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</si>
  <si>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</si>
  <si>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</si>
  <si>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</si>
  <si>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</si>
  <si>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</si>
  <si>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</si>
  <si>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</si>
  <si>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</si>
  <si>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</si>
  <si>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</si>
  <si>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</si>
  <si>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</si>
  <si>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</si>
  <si>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</si>
  <si>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</si>
  <si>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</si>
  <si>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</si>
  <si>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</si>
  <si>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</si>
  <si>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</si>
  <si>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</si>
  <si>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</si>
  <si>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</si>
  <si>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</si>
  <si>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</si>
  <si>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</si>
  <si>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</si>
  <si>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</si>
  <si>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</si>
  <si>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</si>
  <si>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</si>
  <si>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</si>
  <si>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</si>
  <si>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</si>
  <si>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</si>
  <si>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</si>
  <si>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</si>
  <si>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</si>
  <si>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</si>
  <si>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</si>
  <si>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</si>
  <si>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</si>
  <si>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</si>
  <si>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</si>
  <si>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</si>
  <si>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</si>
  <si>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</si>
  <si>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</si>
  <si>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</si>
  <si>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</si>
  <si>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</si>
  <si>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</si>
  <si>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</si>
  <si>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</si>
  <si>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</si>
  <si>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</si>
  <si>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</si>
  <si>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</si>
  <si>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</si>
  <si>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</si>
  <si>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</si>
  <si>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</si>
  <si>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</si>
  <si>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</si>
  <si>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</si>
  <si>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</si>
  <si>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</si>
  <si>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</si>
  <si>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</si>
  <si>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</si>
  <si>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</si>
  <si>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</si>
  <si>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</si>
  <si>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</si>
  <si>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</si>
  <si>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</si>
  <si>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</si>
  <si>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</si>
  <si>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</si>
  <si>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</si>
  <si>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</si>
  <si>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</si>
  <si>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</si>
  <si>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</si>
  <si>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</si>
  <si>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</si>
  <si>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</si>
  <si>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</si>
  <si>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</si>
  <si>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</si>
  <si>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</si>
  <si>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</si>
  <si>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</si>
  <si>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</si>
  <si>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</si>
  <si>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</si>
  <si>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</si>
  <si>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</si>
  <si>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</si>
  <si>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</si>
  <si>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</si>
  <si>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</si>
  <si>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</si>
  <si>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</si>
  <si>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</si>
  <si>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</si>
  <si>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</si>
  <si>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</si>
  <si>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</si>
  <si>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</si>
  <si>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</si>
  <si>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</si>
  <si>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</si>
  <si>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</si>
  <si>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</si>
  <si>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</si>
  <si>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</si>
  <si>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</si>
  <si>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</si>
  <si>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</si>
  <si>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</si>
  <si>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</si>
  <si>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</si>
  <si>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</si>
  <si>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</si>
  <si>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</si>
  <si>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</si>
  <si>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</si>
  <si>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</si>
  <si>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</si>
  <si>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</si>
  <si>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</si>
  <si>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</si>
  <si>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</si>
  <si>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</si>
  <si>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</si>
  <si>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</si>
  <si>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</si>
  <si>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</si>
  <si>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</si>
  <si>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</si>
  <si>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</si>
  <si>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</si>
  <si>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</si>
  <si>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</si>
  <si>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</si>
  <si>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</si>
  <si>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</si>
  <si>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</si>
  <si>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</si>
  <si>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</si>
  <si>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</si>
  <si>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</si>
  <si>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</si>
  <si>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</si>
  <si>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</si>
  <si>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</si>
  <si>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</si>
  <si>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</si>
  <si>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</si>
  <si>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</si>
  <si>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</si>
  <si>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</si>
  <si>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</si>
  <si>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</si>
  <si>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</si>
  <si>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</si>
  <si>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</si>
  <si>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</si>
  <si>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</si>
  <si>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</si>
  <si>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</si>
  <si>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</si>
  <si>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</si>
  <si>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</si>
  <si>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</si>
  <si>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</si>
  <si>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</si>
  <si>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</si>
  <si>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</si>
  <si>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</si>
  <si>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</si>
  <si>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</si>
  <si>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</si>
  <si>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</si>
  <si>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</si>
  <si>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</si>
  <si>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</si>
  <si>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</si>
  <si>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</si>
  <si>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</si>
  <si>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</si>
  <si>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</si>
  <si>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</si>
  <si>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</si>
  <si>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</si>
  <si>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</si>
  <si>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</si>
  <si>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</si>
  <si>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</si>
  <si>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</si>
  <si>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</si>
  <si>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</si>
  <si>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</si>
  <si>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</si>
  <si>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</si>
  <si>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</si>
  <si>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</si>
  <si>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</si>
  <si>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</si>
  <si>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</si>
  <si>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</si>
  <si>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</si>
  <si>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</si>
  <si>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</si>
  <si>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</si>
  <si>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</si>
  <si>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</si>
  <si>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</si>
  <si>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</si>
  <si>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</si>
  <si>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</si>
  <si>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</si>
  <si>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</si>
  <si>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</si>
  <si>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</si>
  <si>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</si>
  <si>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</si>
  <si>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</si>
  <si>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</si>
  <si>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</si>
  <si>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</si>
  <si>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</si>
  <si>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</si>
  <si>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</si>
  <si>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</si>
  <si>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</si>
  <si>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</si>
  <si>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</si>
  <si>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</si>
  <si>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</si>
  <si>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</si>
  <si>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</si>
  <si>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</si>
  <si>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</si>
  <si>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</si>
  <si>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</si>
  <si>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</si>
  <si>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</si>
  <si>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</si>
  <si>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</si>
  <si>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</si>
  <si>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</si>
  <si>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</si>
  <si>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</si>
  <si>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</si>
  <si>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</si>
  <si>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</si>
  <si>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</si>
  <si>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</si>
  <si>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</si>
  <si>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</si>
  <si>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</si>
  <si>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</si>
  <si>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</si>
  <si>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</si>
  <si>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</si>
  <si>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</si>
  <si>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</si>
  <si>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</si>
  <si>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</si>
  <si>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</si>
  <si>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</si>
  <si>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</si>
  <si>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</si>
  <si>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</si>
  <si>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</si>
  <si>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</si>
  <si>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</si>
  <si>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</si>
  <si>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</si>
  <si>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</si>
  <si>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</si>
  <si>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</si>
  <si>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</si>
  <si>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</si>
  <si>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</si>
  <si>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</si>
  <si>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</si>
  <si>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</si>
  <si>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</si>
  <si>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</si>
  <si>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</si>
  <si>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</si>
  <si>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</si>
  <si>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</si>
  <si>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</si>
  <si>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</si>
  <si>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</si>
  <si>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</si>
  <si>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</si>
  <si>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</si>
  <si>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</si>
  <si>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</si>
  <si>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</si>
  <si>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</si>
  <si>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</si>
  <si>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</si>
  <si>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</si>
  <si>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</si>
  <si>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</si>
  <si>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</si>
  <si>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</si>
  <si>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</si>
  <si>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</si>
  <si>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</si>
  <si>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</si>
  <si>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</si>
  <si>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</si>
  <si>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</si>
  <si>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</si>
  <si>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</si>
  <si>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</si>
  <si>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</si>
  <si>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</si>
  <si>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</si>
  <si>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</si>
  <si>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</si>
  <si>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</si>
  <si>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</si>
  <si>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</si>
  <si>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</si>
  <si>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</si>
  <si>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</si>
  <si>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</si>
  <si>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</si>
  <si>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</si>
  <si>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</si>
  <si>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</si>
  <si>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</si>
  <si>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</si>
  <si>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</si>
  <si>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</si>
  <si>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</si>
  <si>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</si>
  <si>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</si>
  <si>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</si>
  <si>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</si>
  <si>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</si>
  <si>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</si>
  <si>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</si>
  <si>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</si>
  <si>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</si>
  <si>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</si>
  <si>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</si>
  <si>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</si>
  <si>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</si>
  <si>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</si>
  <si>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</si>
  <si>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</si>
  <si>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</si>
  <si>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</si>
  <si>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</si>
  <si>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</si>
  <si>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</si>
  <si>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</si>
  <si>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</si>
  <si>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</si>
  <si>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</si>
  <si>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</si>
  <si>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</si>
  <si>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</si>
  <si>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</si>
  <si>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</si>
  <si>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</si>
  <si>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</si>
  <si>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</si>
  <si>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</si>
  <si>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</si>
  <si>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</si>
  <si>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</si>
  <si>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</si>
  <si>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</si>
  <si>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</si>
  <si>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</si>
  <si>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</si>
  <si>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</si>
  <si>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</si>
  <si>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</si>
  <si>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</si>
  <si>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</si>
  <si>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</si>
  <si>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</si>
  <si>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</si>
  <si>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</si>
  <si>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</si>
  <si>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</si>
  <si>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</si>
  <si>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</si>
  <si>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</si>
  <si>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</si>
  <si>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</si>
  <si>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</si>
  <si>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</si>
  <si>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</si>
  <si>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</si>
  <si>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</si>
  <si>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</si>
  <si>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</si>
  <si>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</si>
  <si>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</si>
  <si>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</si>
  <si>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</si>
  <si>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</si>
  <si>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</si>
  <si>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</si>
  <si>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</si>
  <si>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</si>
  <si>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</si>
  <si>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</si>
  <si>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</si>
  <si>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</si>
  <si>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</si>
  <si>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</si>
  <si>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</si>
  <si>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</si>
  <si>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</si>
  <si>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</si>
  <si>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</si>
  <si>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</si>
  <si>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</si>
  <si>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</si>
  <si>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</si>
  <si>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</si>
  <si>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</si>
  <si>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</si>
  <si>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</si>
  <si>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</si>
  <si>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</si>
  <si>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</si>
  <si>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</si>
  <si>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</si>
  <si>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</si>
  <si>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</si>
  <si>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</si>
  <si>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</si>
  <si>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</si>
  <si>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</si>
  <si>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</si>
  <si>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</si>
  <si>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</si>
  <si>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</si>
  <si>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</si>
  <si>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</si>
  <si>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</si>
  <si>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</si>
  <si>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</si>
  <si>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</si>
  <si>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</si>
  <si>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</si>
  <si>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</si>
  <si>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</si>
  <si>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</si>
  <si>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</si>
  <si>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</si>
  <si>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</si>
  <si>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</si>
  <si>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</si>
  <si>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</si>
  <si>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</si>
  <si>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</si>
  <si>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</si>
  <si>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</si>
  <si>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</si>
  <si>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</si>
  <si>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</si>
  <si>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</si>
  <si>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</si>
  <si>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</si>
  <si>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</si>
  <si>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</si>
  <si>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</si>
  <si>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</si>
  <si>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</si>
  <si>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</si>
  <si>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</si>
  <si>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</si>
  <si>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</si>
  <si>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</si>
  <si>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</si>
  <si>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</si>
  <si>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</si>
  <si>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</si>
  <si>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</si>
  <si>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</si>
  <si>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</si>
  <si>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</si>
  <si>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</si>
  <si>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</si>
  <si>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</si>
  <si>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</si>
  <si>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</si>
  <si>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</si>
  <si>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</si>
  <si>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</si>
  <si>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</si>
  <si>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</si>
  <si>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</si>
  <si>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</si>
  <si>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</si>
  <si>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</si>
  <si>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</si>
  <si>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</si>
  <si>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</si>
  <si>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</si>
  <si>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</si>
  <si>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</si>
  <si>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</si>
  <si>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</si>
  <si>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</si>
  <si>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</si>
  <si>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</si>
  <si>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</si>
  <si>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</si>
  <si>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</si>
  <si>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</si>
  <si>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</si>
  <si>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</si>
  <si>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</si>
  <si>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</si>
  <si>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</si>
  <si>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</si>
  <si>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</si>
  <si>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</si>
  <si>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</si>
  <si>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</si>
  <si>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</si>
  <si>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</si>
  <si>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</si>
  <si>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</si>
  <si>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</si>
  <si>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</si>
  <si>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</si>
  <si>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</si>
  <si>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</si>
  <si>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</si>
  <si>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</si>
  <si>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</si>
  <si>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</si>
  <si>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</si>
  <si>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</si>
  <si>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</si>
  <si>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</si>
  <si>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</si>
  <si>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</si>
  <si>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</si>
  <si>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</si>
  <si>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</si>
  <si>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</si>
  <si>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</si>
  <si>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</si>
  <si>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</si>
  <si>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</si>
  <si>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</si>
  <si>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</si>
  <si>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</si>
  <si>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</si>
  <si>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</si>
  <si>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</si>
  <si>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</si>
  <si>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</si>
  <si>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</si>
  <si>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</si>
  <si>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</si>
  <si>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</si>
  <si>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</si>
  <si>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</si>
  <si>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</si>
  <si>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</si>
  <si>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</si>
  <si>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</si>
  <si>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</si>
  <si>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</si>
  <si>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</si>
  <si>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</si>
  <si>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</si>
  <si>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</si>
  <si>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</si>
  <si>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</si>
  <si>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</si>
  <si>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</si>
  <si>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</si>
  <si>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</si>
  <si>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</si>
  <si>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</si>
  <si>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</si>
  <si>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</si>
  <si>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</si>
  <si>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</si>
  <si>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</si>
  <si>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</si>
  <si>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</si>
  <si>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</si>
  <si>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</si>
  <si>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</si>
  <si>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</si>
  <si>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</si>
  <si>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</si>
  <si>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</si>
  <si>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</si>
  <si>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</si>
  <si>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</si>
  <si>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</si>
  <si>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</si>
  <si>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</si>
  <si>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</si>
  <si>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</si>
  <si>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</si>
  <si>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</si>
  <si>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</si>
  <si>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</si>
  <si>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</si>
  <si>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</si>
  <si>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</si>
  <si>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</si>
  <si>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</si>
  <si>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</si>
  <si>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</si>
  <si>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</si>
  <si>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</si>
  <si>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</si>
  <si>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</si>
  <si>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</si>
  <si>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</si>
  <si>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</si>
  <si>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</si>
  <si>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</si>
  <si>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</si>
  <si>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</si>
  <si>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</si>
  <si>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</si>
  <si>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</si>
  <si>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</si>
  <si>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</si>
  <si>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</si>
  <si>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</si>
  <si>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</si>
  <si>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</si>
  <si>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</si>
  <si>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</si>
  <si>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</si>
  <si>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</si>
  <si>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</si>
  <si>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</si>
  <si>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</si>
  <si>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</si>
  <si>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</si>
  <si>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</si>
  <si>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</si>
  <si>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</si>
  <si>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</si>
  <si>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</si>
  <si>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</si>
  <si>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</si>
  <si>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</si>
  <si>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</si>
  <si>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</si>
  <si>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</si>
  <si>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</si>
  <si>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</si>
  <si>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</si>
  <si>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</si>
  <si>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</si>
  <si>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</si>
  <si>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</si>
  <si>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</si>
  <si>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</si>
  <si>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</si>
  <si>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</si>
  <si>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</si>
  <si>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</si>
  <si>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</si>
  <si>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</si>
  <si>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</si>
  <si>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</si>
  <si>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</si>
  <si>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</si>
  <si>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</si>
  <si>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</si>
  <si>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</si>
  <si>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</si>
  <si>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</si>
  <si>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</si>
  <si>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</si>
  <si>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</si>
  <si>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</si>
  <si>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</si>
  <si>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</si>
  <si>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</si>
  <si>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</si>
  <si>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</si>
  <si>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</si>
  <si>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</si>
  <si>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</si>
  <si>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</si>
  <si>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</si>
  <si>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</si>
  <si>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</si>
  <si>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</si>
  <si>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</si>
  <si>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</si>
  <si>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</si>
  <si>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</si>
  <si>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</si>
  <si>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</si>
  <si>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</si>
  <si>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</si>
  <si>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</si>
  <si>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</si>
  <si>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</si>
  <si>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</si>
  <si>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</si>
  <si>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</si>
  <si>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</si>
  <si>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</si>
  <si>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</si>
  <si>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</si>
  <si>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</si>
  <si>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</si>
  <si>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</si>
  <si>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</si>
  <si>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</si>
  <si>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</si>
  <si>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</si>
  <si>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</si>
  <si>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</si>
  <si>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</si>
  <si>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</si>
  <si>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</si>
  <si>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</si>
  <si>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</si>
  <si>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</si>
  <si>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</si>
  <si>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</si>
  <si>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</si>
  <si>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</si>
  <si>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</si>
  <si>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</si>
  <si>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</si>
  <si>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</si>
  <si>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</si>
  <si>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</si>
  <si>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</si>
  <si>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</si>
  <si>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</si>
  <si>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</si>
  <si>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</si>
  <si>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</si>
  <si>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</si>
  <si>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</si>
  <si>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</si>
  <si>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</si>
  <si>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</si>
  <si>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</si>
  <si>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</si>
  <si>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</si>
  <si>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</si>
  <si>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</si>
  <si>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</si>
  <si>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</si>
  <si>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</si>
  <si>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</si>
  <si>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</si>
  <si>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</si>
  <si>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</si>
  <si>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</si>
  <si>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</si>
  <si>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</si>
  <si>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</si>
  <si>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</si>
  <si>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</si>
  <si>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</si>
  <si>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</si>
  <si>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</si>
  <si>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</si>
  <si>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</si>
  <si>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</si>
  <si>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</si>
  <si>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</si>
  <si>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</si>
  <si>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</si>
  <si>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</si>
  <si>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</si>
  <si>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</si>
  <si>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</si>
  <si>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</si>
  <si>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</si>
  <si>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</si>
  <si>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</si>
  <si>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</si>
  <si>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</si>
  <si>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</si>
  <si>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</si>
  <si>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</si>
  <si>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</si>
  <si>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</si>
  <si>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</si>
  <si>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</si>
  <si>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</si>
  <si>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</si>
  <si>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</si>
  <si>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</si>
  <si>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</si>
  <si>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</si>
  <si>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</si>
  <si>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</si>
  <si>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</si>
  <si>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</si>
  <si>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</si>
  <si>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</si>
  <si>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</si>
  <si>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</si>
  <si>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</si>
  <si>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</si>
  <si>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</si>
  <si>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</si>
  <si>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</si>
  <si>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</si>
  <si>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</si>
  <si>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</si>
  <si>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</si>
  <si>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</si>
  <si>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</si>
  <si>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</si>
  <si>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</si>
  <si>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</si>
  <si>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</si>
  <si>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</si>
  <si>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</si>
  <si>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</si>
  <si>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</si>
  <si>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</si>
  <si>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</si>
  <si>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</si>
  <si>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</si>
  <si>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</si>
  <si>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</si>
  <si>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</si>
  <si>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</si>
  <si>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</si>
  <si>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</si>
  <si>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</si>
  <si>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</si>
  <si>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</si>
  <si>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</si>
  <si>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</si>
  <si>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</si>
  <si>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</si>
  <si>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</si>
  <si>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</si>
  <si>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</si>
  <si>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</si>
  <si>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</si>
  <si>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</si>
  <si>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</si>
  <si>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</si>
  <si>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</si>
  <si>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</si>
  <si>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</si>
  <si>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</si>
  <si>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</si>
  <si>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</si>
  <si>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</si>
  <si>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</si>
  <si>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</si>
  <si>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</si>
  <si>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</si>
  <si>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</si>
  <si>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</si>
  <si>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</si>
  <si>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</si>
  <si>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</si>
  <si>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</si>
  <si>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</si>
  <si>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</si>
  <si>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</si>
  <si>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</si>
  <si>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</si>
  <si>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</si>
  <si>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</si>
  <si>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</si>
  <si>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</si>
  <si>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</si>
  <si>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</si>
  <si>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</si>
  <si>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</si>
  <si>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</si>
  <si>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</si>
  <si>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</si>
  <si>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</si>
  <si>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</si>
  <si>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</si>
  <si>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</si>
  <si>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</si>
  <si>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</si>
  <si>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</si>
  <si>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</si>
  <si>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</si>
  <si>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</si>
  <si>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</si>
  <si>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</si>
  <si>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</si>
  <si>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</si>
  <si>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</si>
  <si>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</si>
  <si>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</si>
  <si>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</si>
  <si>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</si>
  <si>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</si>
  <si>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</si>
  <si>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</si>
  <si>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</si>
  <si>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</si>
  <si>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</si>
  <si>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</si>
  <si>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</si>
  <si>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</si>
  <si>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</si>
  <si>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</si>
  <si>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</si>
  <si>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</si>
  <si>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</si>
  <si>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</si>
  <si>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</si>
  <si>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</si>
  <si>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</si>
  <si>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</si>
  <si>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</si>
  <si>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</si>
  <si>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</si>
  <si>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</si>
  <si>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</si>
  <si>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</si>
  <si>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</si>
  <si>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</si>
  <si>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</si>
  <si>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</si>
  <si>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</si>
  <si>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</si>
  <si>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</si>
  <si>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</si>
  <si>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</si>
  <si>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</si>
  <si>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</si>
  <si>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</si>
  <si>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</si>
  <si>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</si>
  <si>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</si>
  <si>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</si>
  <si>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</si>
  <si>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</si>
  <si>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</si>
  <si>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</si>
  <si>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</si>
  <si>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</si>
  <si>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</si>
  <si>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</si>
  <si>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</si>
  <si>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</si>
  <si>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</si>
  <si>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</si>
  <si>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</si>
  <si>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</si>
  <si>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</si>
  <si>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</si>
  <si>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</si>
  <si>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</si>
  <si>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</si>
  <si>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</si>
  <si>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</si>
  <si>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</si>
  <si>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</si>
  <si>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</si>
  <si>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</si>
  <si>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</si>
  <si>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</si>
  <si>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</si>
  <si>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</si>
  <si>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</si>
  <si>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</si>
  <si>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</si>
  <si>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</si>
  <si>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</si>
  <si>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</si>
  <si>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</si>
  <si>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</si>
  <si>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</si>
  <si>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</si>
  <si>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</si>
  <si>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</si>
  <si>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</si>
  <si>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</si>
  <si>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</si>
  <si>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</si>
  <si>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</si>
  <si>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</si>
  <si>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</si>
  <si>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</si>
  <si>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</si>
  <si>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</si>
  <si>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</si>
  <si>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</si>
  <si>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</si>
  <si>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</si>
  <si>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</si>
  <si>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</si>
  <si>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</si>
  <si>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</si>
  <si>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</si>
  <si>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</si>
  <si>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</si>
  <si>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</si>
  <si>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</si>
  <si>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</si>
  <si>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</si>
  <si>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</si>
  <si>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</si>
  <si>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</si>
  <si>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</si>
  <si>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</si>
  <si>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</si>
  <si>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</si>
  <si>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</si>
  <si>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</si>
  <si>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</si>
  <si>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</si>
  <si>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</si>
  <si>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</si>
  <si>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</si>
  <si>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</si>
  <si>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</si>
  <si>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</si>
  <si>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</si>
  <si>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</si>
  <si>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</si>
  <si>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</si>
  <si>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</si>
  <si>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</si>
  <si>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</si>
  <si>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</si>
  <si>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</si>
  <si>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</si>
  <si>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</si>
  <si>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</si>
  <si>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</si>
  <si>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</si>
  <si>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</si>
  <si>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</si>
  <si>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</si>
  <si>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</si>
  <si>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</si>
  <si>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</si>
  <si>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</si>
  <si>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</si>
  <si>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</si>
  <si>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</si>
  <si>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</si>
  <si>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</si>
  <si>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</si>
  <si>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</si>
  <si>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</si>
  <si>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</si>
  <si>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</si>
  <si>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</si>
  <si>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</si>
  <si>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</si>
  <si>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</si>
  <si>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</si>
  <si>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</si>
  <si>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</si>
  <si>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</si>
  <si>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</si>
  <si>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</si>
  <si>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</si>
  <si>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</si>
  <si>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</si>
  <si>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</si>
  <si>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</si>
  <si>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</si>
  <si>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</si>
  <si>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</si>
  <si>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</si>
  <si>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</si>
  <si>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</si>
  <si>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</si>
  <si>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</si>
  <si>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</si>
  <si>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</si>
  <si>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</si>
  <si>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</si>
  <si>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</si>
  <si>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</si>
  <si>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</si>
  <si>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</si>
  <si>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</si>
  <si>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</si>
  <si>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</si>
  <si>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</si>
  <si>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</si>
  <si>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</si>
  <si>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</si>
  <si>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</si>
  <si>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</si>
  <si>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</si>
  <si>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</si>
  <si>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</si>
  <si>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</si>
  <si>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</si>
  <si>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</si>
  <si>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</si>
  <si>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</si>
  <si>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</si>
  <si>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</si>
  <si>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</si>
  <si>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</si>
  <si>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</si>
  <si>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</si>
  <si>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</si>
  <si>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</si>
  <si>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</si>
  <si>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</si>
  <si>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</si>
  <si>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</si>
  <si>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</si>
  <si>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</si>
  <si>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</si>
  <si>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</si>
  <si>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</si>
  <si>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</si>
  <si>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</si>
  <si>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</si>
  <si>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</si>
  <si>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</si>
  <si>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</si>
  <si>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</si>
  <si>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</si>
  <si>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</si>
  <si>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</si>
  <si>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</si>
  <si>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</si>
  <si>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</si>
  <si>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</si>
  <si>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</si>
  <si>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</si>
  <si>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</si>
  <si>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</si>
  <si>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</si>
  <si>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</si>
  <si>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</si>
  <si>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</si>
  <si>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</si>
  <si>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</si>
  <si>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</si>
  <si>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</si>
  <si>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</si>
  <si>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</si>
  <si>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</si>
  <si>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</si>
  <si>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</si>
  <si>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</si>
  <si>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</si>
  <si>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</si>
  <si>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</si>
  <si>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</si>
  <si>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</si>
  <si>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</si>
  <si>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</si>
  <si>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</si>
  <si>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</si>
  <si>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</si>
  <si>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</si>
  <si>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</si>
  <si>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</si>
  <si>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</si>
  <si>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</si>
  <si>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</si>
  <si>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</si>
  <si>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</si>
  <si>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</si>
  <si>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</si>
  <si>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</si>
  <si>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</si>
  <si>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</si>
  <si>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</si>
  <si>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</si>
  <si>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</si>
  <si>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</si>
  <si>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</si>
  <si>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</si>
  <si>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</si>
  <si>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</si>
  <si>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</si>
  <si>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</si>
  <si>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</si>
  <si>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</si>
  <si>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</si>
  <si>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</si>
  <si>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</si>
  <si>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</si>
  <si>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</si>
  <si>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</si>
  <si>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</si>
  <si>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</si>
  <si>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</si>
  <si>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</si>
  <si>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</si>
  <si>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</si>
  <si>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</si>
  <si>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</si>
  <si>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</si>
  <si>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</si>
  <si>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</si>
  <si>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</si>
  <si>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</si>
  <si>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</si>
  <si>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</si>
  <si>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</si>
  <si>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</si>
  <si>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</si>
  <si>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</si>
  <si>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</si>
  <si>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</si>
  <si>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</si>
  <si>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</si>
  <si>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</si>
  <si>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</si>
  <si>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</si>
  <si>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</si>
  <si>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</si>
  <si>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</si>
  <si>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</si>
  <si>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</si>
  <si>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</si>
  <si>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</si>
  <si>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</si>
  <si>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</si>
  <si>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</si>
  <si>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</si>
  <si>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</si>
  <si>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</si>
  <si>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</si>
  <si>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</si>
  <si>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</si>
  <si>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</si>
  <si>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</si>
  <si>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</si>
  <si>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</si>
  <si>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</si>
  <si>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</si>
  <si>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</si>
  <si>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</si>
  <si>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</si>
  <si>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</si>
  <si>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</si>
  <si>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</si>
  <si>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</si>
  <si>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</si>
  <si>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</si>
  <si>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</si>
  <si>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</si>
  <si>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</si>
  <si>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</si>
  <si>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</si>
  <si>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</si>
  <si>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</si>
  <si>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</si>
  <si>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</si>
  <si>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</si>
  <si>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</si>
  <si>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</si>
  <si>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</si>
  <si>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</si>
  <si>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</si>
  <si>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</si>
  <si>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</si>
  <si>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</si>
  <si>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</si>
  <si>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</si>
  <si>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</si>
  <si>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</si>
  <si>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</si>
  <si>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</si>
  <si>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</si>
  <si>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</si>
  <si>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</si>
  <si>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</si>
  <si>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</si>
  <si>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</si>
  <si>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</si>
  <si>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</si>
  <si>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</si>
  <si>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</si>
  <si>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</si>
  <si>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</si>
  <si>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</si>
  <si>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</si>
  <si>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</si>
  <si>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</si>
  <si>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</si>
  <si>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</si>
  <si>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</si>
  <si>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</si>
  <si>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</si>
  <si>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</si>
  <si>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</si>
  <si>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</si>
  <si>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</si>
  <si>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</si>
  <si>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</si>
  <si>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</si>
  <si>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</si>
  <si>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</si>
  <si>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</si>
  <si>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</si>
  <si>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</si>
  <si>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</si>
  <si>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</si>
  <si>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</si>
  <si>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</si>
  <si>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</si>
  <si>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</si>
  <si>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</si>
  <si>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</si>
  <si>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</si>
  <si>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</si>
  <si>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</si>
  <si>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</si>
  <si>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</si>
  <si>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</si>
  <si>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</si>
  <si>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</si>
  <si>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</si>
  <si>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</si>
  <si>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</si>
  <si>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</si>
  <si>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</si>
  <si>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</si>
  <si>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</si>
  <si>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</si>
  <si>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</si>
  <si>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</si>
  <si>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</si>
  <si>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</si>
  <si>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</si>
  <si>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</si>
  <si>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</si>
  <si>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</si>
  <si>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</si>
  <si>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</si>
  <si>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</si>
  <si>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</si>
  <si>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</si>
  <si>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</si>
  <si>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</si>
  <si>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</si>
  <si>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</si>
  <si>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</si>
  <si>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</si>
  <si>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</si>
  <si>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</si>
  <si>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</si>
  <si>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</si>
  <si>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</si>
  <si>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</si>
  <si>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</si>
  <si>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</si>
  <si>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</si>
  <si>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</si>
  <si>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</si>
  <si>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</si>
  <si>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</si>
  <si>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</si>
  <si>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</si>
  <si>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</si>
  <si>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</si>
  <si>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</si>
  <si>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</si>
  <si>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</si>
  <si>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</si>
  <si>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</si>
  <si>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</si>
  <si>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</si>
  <si>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</si>
  <si>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</si>
  <si>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</si>
  <si>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</si>
  <si>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</si>
  <si>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</si>
  <si>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</si>
  <si>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</si>
  <si>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</si>
  <si>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</si>
  <si>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</si>
  <si>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</si>
  <si>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</si>
  <si>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</si>
  <si>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</si>
  <si>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</si>
  <si>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</si>
  <si>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</si>
  <si>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</si>
  <si>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</si>
  <si>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</si>
  <si>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</si>
  <si>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</si>
  <si>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</si>
  <si>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</si>
  <si>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</si>
  <si>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</si>
  <si>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</si>
  <si>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</si>
  <si>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</si>
  <si>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</si>
  <si>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</si>
  <si>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</si>
  <si>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</si>
  <si>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</si>
  <si>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</si>
  <si>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</si>
  <si>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</si>
  <si>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</si>
  <si>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</si>
  <si>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</si>
  <si>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</si>
  <si>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</si>
  <si>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</si>
  <si>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</si>
  <si>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</si>
  <si>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</si>
  <si>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</si>
  <si>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</si>
  <si>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</si>
  <si>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</si>
  <si>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</si>
  <si>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</si>
  <si>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</si>
  <si>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</si>
  <si>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</si>
  <si>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</si>
  <si>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</si>
  <si>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</si>
  <si>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</si>
  <si>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</si>
  <si>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</si>
  <si>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</si>
  <si>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</si>
  <si>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</si>
  <si>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</si>
  <si>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</si>
  <si>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</si>
  <si>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</si>
  <si>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</si>
  <si>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</si>
  <si>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</si>
  <si>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</si>
  <si>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</si>
  <si>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</si>
  <si>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</si>
  <si>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</si>
  <si>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</si>
  <si>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</si>
  <si>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</si>
  <si>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</si>
  <si>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</si>
  <si>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</si>
  <si>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</si>
  <si>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</si>
  <si>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</si>
  <si>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</si>
  <si>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</si>
  <si>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</si>
  <si>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</si>
  <si>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</si>
  <si>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</si>
  <si>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</si>
  <si>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</si>
  <si>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</si>
  <si>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</si>
  <si>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</si>
  <si>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</si>
  <si>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</si>
  <si>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</si>
  <si>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</si>
  <si>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</si>
  <si>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</si>
  <si>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</si>
  <si>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</si>
  <si>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</si>
  <si>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</si>
  <si>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</si>
  <si>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</si>
  <si>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</si>
  <si>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</si>
  <si>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</si>
  <si>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</si>
  <si>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</si>
  <si>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</si>
  <si>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</si>
  <si>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</si>
  <si>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</si>
  <si>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</si>
  <si>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</si>
  <si>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</si>
  <si>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</si>
  <si>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</si>
  <si>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</si>
  <si>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</si>
  <si>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</si>
  <si>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</si>
  <si>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</si>
  <si>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</si>
  <si>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</si>
  <si>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</si>
  <si>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</si>
  <si>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</si>
  <si>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</si>
  <si>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</si>
  <si>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</si>
  <si>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</si>
  <si>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</si>
  <si>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</si>
  <si>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</si>
  <si>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</si>
  <si>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</si>
  <si>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</si>
  <si>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</si>
  <si>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</si>
  <si>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</si>
  <si>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</si>
  <si>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</si>
  <si>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</si>
  <si>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</si>
  <si>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</si>
  <si>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</si>
  <si>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</si>
  <si>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</si>
  <si>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</si>
  <si>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</si>
  <si>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</si>
  <si>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</si>
  <si>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</si>
  <si>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</si>
  <si>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</si>
  <si>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</si>
  <si>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</si>
  <si>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</si>
  <si>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</si>
  <si>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</si>
  <si>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</si>
  <si>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</si>
  <si>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</si>
  <si>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</si>
  <si>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</si>
  <si>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</si>
  <si>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</si>
  <si>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</si>
  <si>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</si>
  <si>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</si>
  <si>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</si>
  <si>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</si>
  <si>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</si>
  <si>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</si>
  <si>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</si>
  <si>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</si>
  <si>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</si>
  <si>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</si>
  <si>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</si>
  <si>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</si>
  <si>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</si>
  <si>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</si>
  <si>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</si>
  <si>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</si>
  <si>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</si>
  <si>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</si>
  <si>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</si>
  <si>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</si>
  <si>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</si>
  <si>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</si>
  <si>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</si>
  <si>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</si>
  <si>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</si>
  <si>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</si>
  <si>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</si>
  <si>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</si>
  <si>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</si>
  <si>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</si>
  <si>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</si>
  <si>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</si>
  <si>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</si>
  <si>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</si>
  <si>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</si>
  <si>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</si>
  <si>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</si>
  <si>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</si>
  <si>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</si>
  <si>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</si>
  <si>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</si>
  <si>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</si>
  <si>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</si>
  <si>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</si>
  <si>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</si>
  <si>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</si>
  <si>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</si>
  <si>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</si>
  <si>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</si>
  <si>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</si>
  <si>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</si>
  <si>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</si>
  <si>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</si>
  <si>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</si>
  <si>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</si>
  <si>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</si>
  <si>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</si>
  <si>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</si>
  <si>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</si>
  <si>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</si>
  <si>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</si>
  <si>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</si>
  <si>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</si>
  <si>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</si>
  <si>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</si>
  <si>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</si>
  <si>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</si>
  <si>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</si>
  <si>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</si>
  <si>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</si>
  <si>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</si>
  <si>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</si>
  <si>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</si>
  <si>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</si>
  <si>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</si>
  <si>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</si>
  <si>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</si>
  <si>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</si>
  <si>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</si>
  <si>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</si>
  <si>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</si>
  <si>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</si>
  <si>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</si>
  <si>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</si>
  <si>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</si>
  <si>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</si>
  <si>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</si>
  <si>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</si>
  <si>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</si>
  <si>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</si>
  <si>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</si>
  <si>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</si>
  <si>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</si>
  <si>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</si>
  <si>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</si>
  <si>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</si>
  <si>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</si>
  <si>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</si>
  <si>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</si>
  <si>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</si>
  <si>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</si>
  <si>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</si>
  <si>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</si>
  <si>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</si>
  <si>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</si>
  <si>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</si>
  <si>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</si>
  <si>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</si>
  <si>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</si>
  <si>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</si>
  <si>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</si>
  <si>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</si>
  <si>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</si>
  <si>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</si>
  <si>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</si>
  <si>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</si>
  <si>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</si>
  <si>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</si>
  <si>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</si>
  <si>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</si>
  <si>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</si>
  <si>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</si>
  <si>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</si>
  <si>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</si>
  <si>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</si>
  <si>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</si>
  <si>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</si>
  <si>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</si>
  <si>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</si>
  <si>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</si>
  <si>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</si>
  <si>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</si>
  <si>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</si>
  <si>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</si>
  <si>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</si>
  <si>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</si>
  <si>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</si>
  <si>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</si>
  <si>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</si>
  <si>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</si>
  <si>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</si>
  <si>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</si>
  <si>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</si>
  <si>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</si>
  <si>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</si>
  <si>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</si>
  <si>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</si>
  <si>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</si>
  <si>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</si>
  <si>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</si>
  <si>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</si>
  <si>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</si>
  <si>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</si>
  <si>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</si>
  <si>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</si>
  <si>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</si>
  <si>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</si>
  <si>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</si>
  <si>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</si>
  <si>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</si>
  <si>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</si>
  <si>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</si>
  <si>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</si>
  <si>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</si>
  <si>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</si>
  <si>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</si>
  <si>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</si>
  <si>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</si>
  <si>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</si>
  <si>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</si>
  <si>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</si>
  <si>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</si>
  <si>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</si>
  <si>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</si>
  <si>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</si>
  <si>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</si>
  <si>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</si>
  <si>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</si>
  <si>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</si>
  <si>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</si>
  <si>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</si>
  <si>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</si>
  <si>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</si>
  <si>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</si>
  <si>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</si>
  <si>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</si>
  <si>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</si>
  <si>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</si>
  <si>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</si>
  <si>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</si>
  <si>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</si>
  <si>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</si>
  <si>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</si>
  <si>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</si>
  <si>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</si>
  <si>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</si>
  <si>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</si>
  <si>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</si>
  <si>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</si>
  <si>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</si>
  <si>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</si>
  <si>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</si>
  <si>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</si>
  <si>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</si>
  <si>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</si>
  <si>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</si>
  <si>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</si>
  <si>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</si>
  <si>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</si>
  <si>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</si>
  <si>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</si>
  <si>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</si>
  <si>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</si>
  <si>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</si>
  <si>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</si>
  <si>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</si>
  <si>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</si>
  <si>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</si>
  <si>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</si>
  <si>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</si>
  <si>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</si>
  <si>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</si>
  <si>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</si>
  <si>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</si>
  <si>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</si>
  <si>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</si>
  <si>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</si>
  <si>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</si>
  <si>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</si>
  <si>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</si>
  <si>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</si>
  <si>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</si>
  <si>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</si>
  <si>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</si>
  <si>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</si>
  <si>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</si>
  <si>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</si>
  <si>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</si>
  <si>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</si>
  <si>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</si>
  <si>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</si>
  <si>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</si>
  <si>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</si>
  <si>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</si>
  <si>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</si>
  <si>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</si>
  <si>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</si>
  <si>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</si>
  <si>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</si>
  <si>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</si>
  <si>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</si>
  <si>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</si>
  <si>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</si>
  <si>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</si>
  <si>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</si>
  <si>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</si>
  <si>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</si>
  <si>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</si>
  <si>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</si>
  <si>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</si>
  <si>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</si>
  <si>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</si>
  <si>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</si>
  <si>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</si>
  <si>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</si>
  <si>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</si>
  <si>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</si>
  <si>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</si>
  <si>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</si>
  <si>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</si>
  <si>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</si>
  <si>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</si>
  <si>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</si>
  <si>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</si>
  <si>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</si>
  <si>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</si>
  <si>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</si>
  <si>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</si>
  <si>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</si>
  <si>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</si>
  <si>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</si>
  <si>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</si>
  <si>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</si>
  <si>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</si>
  <si>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</si>
  <si>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</si>
  <si>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</si>
  <si>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</si>
  <si>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</si>
  <si>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</si>
  <si>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</si>
  <si>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</si>
  <si>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</si>
  <si>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</si>
  <si>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</si>
  <si>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</si>
  <si>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</si>
  <si>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</si>
  <si>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</si>
  <si>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</si>
  <si>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</si>
  <si>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</si>
  <si>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</si>
  <si>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</si>
  <si>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</si>
  <si>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</si>
  <si>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</si>
  <si>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</si>
  <si>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</si>
  <si>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</si>
  <si>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</si>
  <si>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</si>
  <si>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</si>
  <si>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</si>
  <si>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</si>
  <si>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</si>
  <si>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</si>
  <si>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</si>
  <si>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</si>
  <si>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</si>
  <si>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</si>
  <si>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</si>
  <si>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</si>
  <si>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</si>
  <si>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</si>
  <si>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</si>
  <si>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</si>
  <si>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</si>
  <si>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</si>
  <si>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</si>
  <si>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</si>
  <si>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</si>
  <si>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</si>
  <si>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</si>
  <si>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</si>
  <si>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</si>
  <si>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</si>
  <si>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</si>
  <si>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</si>
  <si>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</si>
  <si>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</si>
  <si>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</si>
  <si>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</si>
  <si>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</si>
  <si>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</si>
  <si>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</si>
  <si>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</si>
  <si>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</si>
  <si>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</si>
  <si>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</si>
  <si>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</si>
  <si>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</si>
  <si>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</si>
  <si>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</si>
  <si>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</si>
  <si>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</si>
  <si>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</si>
  <si>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</si>
  <si>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</si>
  <si>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</si>
  <si>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</si>
  <si>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</si>
  <si>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</si>
  <si>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</si>
  <si>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</si>
  <si>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</si>
  <si>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</si>
  <si>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</si>
  <si>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</si>
  <si>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</si>
  <si>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</si>
  <si>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</si>
  <si>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</si>
  <si>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</si>
  <si>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</si>
  <si>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</si>
  <si>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</si>
  <si>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</si>
  <si>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</si>
  <si>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</si>
  <si>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</si>
  <si>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</si>
  <si>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</si>
  <si>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</si>
  <si>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</si>
  <si>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</si>
  <si>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</si>
  <si>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</si>
  <si>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</si>
  <si>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</si>
  <si>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</si>
  <si>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</si>
  <si>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</si>
  <si>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</si>
  <si>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</si>
  <si>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</si>
  <si>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</si>
  <si>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</si>
  <si>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</si>
  <si>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</si>
  <si>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</si>
  <si>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</si>
  <si>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</si>
  <si>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</si>
  <si>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</si>
  <si>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</si>
  <si>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</si>
  <si>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</si>
  <si>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</si>
  <si>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</si>
  <si>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</si>
  <si>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</si>
  <si>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</si>
  <si>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</si>
  <si>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</si>
  <si>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</si>
  <si>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</si>
  <si>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</si>
  <si>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</si>
  <si>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</si>
  <si>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</si>
  <si>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</si>
  <si>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</si>
  <si>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</si>
  <si>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</si>
  <si>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</si>
  <si>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</si>
  <si>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</si>
  <si>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</si>
  <si>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</si>
  <si>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</si>
  <si>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</si>
  <si>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</si>
  <si>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</si>
  <si>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</si>
  <si>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</si>
  <si>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</si>
  <si>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</si>
  <si>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</si>
  <si>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</si>
  <si>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</si>
  <si>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</si>
  <si>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</si>
  <si>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</si>
  <si>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</si>
  <si>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</si>
  <si>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</si>
  <si>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</si>
  <si>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</si>
  <si>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</si>
  <si>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</si>
  <si>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</si>
  <si>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</si>
  <si>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</si>
  <si>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</si>
  <si>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</si>
  <si>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</si>
  <si>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</si>
  <si>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</si>
  <si>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</si>
  <si>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</si>
  <si>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</si>
  <si>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</si>
  <si>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</si>
  <si>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</si>
  <si>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</si>
  <si>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</si>
  <si>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</si>
  <si>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</si>
  <si>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</si>
  <si>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</si>
  <si>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</si>
  <si>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</si>
  <si>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</si>
  <si>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</si>
  <si>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</si>
  <si>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</si>
  <si>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</si>
  <si>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</si>
  <si>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</si>
  <si>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</si>
  <si>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</si>
  <si>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</si>
  <si>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</si>
  <si>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</si>
  <si>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</si>
  <si>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</si>
  <si>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</si>
  <si>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</si>
  <si>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</si>
  <si>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</si>
  <si>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</si>
  <si>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</si>
  <si>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</si>
  <si>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</si>
  <si>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</si>
  <si>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</si>
  <si>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</si>
  <si>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</si>
  <si>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</si>
  <si>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</si>
  <si>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</si>
  <si>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</si>
  <si>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</si>
  <si>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</si>
  <si>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</si>
  <si>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</si>
  <si>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</si>
  <si>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</si>
  <si>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</si>
  <si>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</si>
  <si>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</si>
  <si>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</si>
  <si>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</si>
  <si>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</si>
  <si>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</si>
  <si>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</si>
  <si>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</si>
  <si>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</si>
  <si>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</si>
  <si>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</si>
  <si>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</si>
  <si>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</si>
  <si>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</si>
  <si>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</si>
  <si>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</si>
  <si>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</si>
  <si>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</si>
  <si>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</si>
  <si>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</si>
  <si>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</si>
  <si>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</si>
  <si>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</si>
  <si>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</si>
  <si>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</si>
  <si>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</si>
  <si>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</si>
  <si>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</si>
  <si>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</si>
  <si>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</si>
  <si>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</si>
  <si>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</si>
  <si>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</si>
  <si>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</si>
  <si>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</si>
  <si>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</si>
  <si>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</si>
  <si>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</si>
  <si>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</si>
  <si>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</si>
  <si>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</si>
  <si>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</si>
  <si>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</si>
  <si>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</si>
  <si>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</si>
  <si>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</si>
  <si>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</si>
  <si>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</si>
  <si>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</si>
  <si>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</si>
  <si>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</si>
  <si>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</si>
  <si>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</si>
  <si>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</si>
  <si>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</si>
  <si>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</si>
  <si>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</si>
  <si>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</si>
  <si>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</si>
  <si>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</si>
  <si>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</si>
  <si>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</si>
  <si>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</si>
  <si>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</si>
  <si>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</si>
  <si>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</si>
  <si>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</si>
  <si>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</si>
  <si>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</si>
  <si>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</si>
  <si>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</si>
  <si>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</si>
  <si>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</si>
  <si>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</si>
  <si>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</si>
  <si>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</si>
  <si>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</si>
  <si>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</si>
  <si>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</si>
  <si>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</si>
  <si>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</si>
  <si>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</si>
  <si>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</si>
  <si>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</si>
  <si>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</si>
  <si>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</si>
  <si>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</si>
  <si>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</si>
  <si>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</si>
  <si>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</si>
  <si>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</si>
  <si>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</si>
  <si>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</si>
  <si>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</si>
  <si>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</si>
  <si>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</si>
  <si>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</si>
  <si>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</si>
  <si>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</si>
  <si>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</si>
  <si>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</si>
  <si>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</si>
  <si>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</si>
  <si>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</si>
  <si>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</si>
  <si>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</si>
  <si>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</si>
  <si>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</si>
  <si>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</si>
  <si>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</si>
  <si>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</si>
  <si>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</si>
  <si>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</si>
  <si>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</si>
  <si>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</si>
  <si>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</si>
  <si>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</si>
  <si>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</si>
  <si>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</si>
  <si>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</si>
  <si>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</si>
  <si>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</si>
  <si>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</si>
  <si>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</si>
  <si>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</si>
  <si>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</si>
  <si>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</si>
  <si>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</si>
  <si>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</si>
  <si>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</si>
  <si>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</si>
  <si>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</si>
  <si>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</si>
  <si>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</si>
  <si>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</si>
  <si>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</si>
  <si>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</si>
  <si>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</si>
  <si>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</si>
  <si>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</si>
  <si>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</si>
  <si>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</si>
  <si>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</si>
  <si>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</si>
  <si>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</si>
  <si>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</si>
  <si>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</si>
  <si>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</si>
  <si>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</si>
  <si>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</si>
  <si>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</si>
  <si>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</si>
  <si>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</si>
  <si>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</si>
  <si>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</si>
  <si>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</si>
  <si>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</si>
  <si>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</si>
  <si>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</si>
  <si>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</si>
  <si>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</si>
  <si>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</si>
  <si>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</si>
  <si>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</si>
  <si>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</si>
  <si>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</si>
  <si>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</si>
  <si>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</si>
  <si>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</si>
  <si>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</si>
  <si>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</si>
  <si>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</si>
  <si>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</si>
  <si>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</si>
  <si>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</si>
  <si>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</si>
  <si>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</si>
  <si>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</si>
  <si>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</si>
  <si>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</si>
  <si>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</si>
  <si>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</si>
  <si>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</si>
  <si>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</si>
  <si>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</si>
  <si>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</si>
  <si>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</si>
  <si>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</si>
  <si>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</si>
  <si>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</si>
  <si>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</si>
  <si>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</si>
  <si>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</si>
  <si>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</si>
  <si>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</si>
  <si>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</si>
  <si>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</si>
  <si>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</si>
  <si>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</si>
  <si>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</si>
  <si>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</si>
  <si>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</si>
  <si>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</si>
  <si>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</si>
  <si>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</si>
  <si>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</si>
  <si>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</si>
  <si>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</si>
  <si>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</si>
  <si>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</si>
  <si>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</si>
  <si>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</si>
  <si>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</si>
  <si>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</si>
  <si>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</si>
  <si>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</si>
  <si>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</si>
  <si>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</si>
  <si>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</si>
  <si>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</si>
  <si>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</si>
  <si>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</si>
  <si>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</si>
  <si>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</si>
  <si>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</si>
  <si>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</si>
  <si>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</si>
  <si>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</si>
  <si>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</si>
  <si>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</si>
  <si>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</si>
  <si>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</si>
  <si>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</si>
  <si>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</si>
  <si>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</si>
  <si>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</si>
  <si>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</si>
  <si>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</si>
  <si>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</si>
  <si>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</si>
  <si>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</si>
  <si>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</si>
  <si>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</si>
  <si>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</si>
  <si>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</si>
  <si>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</si>
  <si>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</si>
  <si>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</si>
  <si>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</si>
  <si>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</si>
  <si>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</si>
  <si>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</si>
  <si>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</si>
  <si>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</si>
  <si>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</si>
  <si>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</si>
  <si>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</si>
  <si>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</si>
  <si>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</si>
  <si>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</si>
  <si>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</si>
  <si>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</si>
  <si>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</si>
  <si>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</si>
  <si>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</si>
  <si>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</si>
  <si>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</si>
  <si>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</si>
  <si>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</si>
  <si>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</si>
  <si>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</si>
  <si>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</si>
  <si>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</si>
  <si>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</si>
  <si>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</si>
  <si>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</si>
  <si>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</si>
  <si>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</si>
  <si>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</si>
  <si>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</si>
  <si>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</si>
  <si>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</si>
  <si>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</si>
  <si>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</si>
  <si>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</si>
  <si>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</si>
  <si>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</si>
  <si>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</si>
  <si>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</si>
  <si>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</si>
  <si>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</si>
  <si>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</si>
  <si>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</si>
  <si>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</si>
  <si>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</si>
  <si>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</si>
  <si>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</si>
  <si>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</si>
  <si>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</si>
  <si>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</si>
  <si>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</si>
  <si>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</si>
  <si>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</si>
  <si>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</si>
  <si>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</si>
  <si>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</si>
  <si>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</si>
  <si>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</si>
  <si>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</si>
  <si>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</si>
  <si>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</si>
  <si>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</si>
  <si>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</si>
  <si>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</si>
  <si>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</si>
  <si>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</si>
  <si>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</si>
  <si>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</si>
  <si>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</si>
  <si>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</si>
  <si>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</si>
  <si>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</si>
  <si>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</si>
  <si>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</si>
  <si>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</si>
  <si>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</si>
  <si>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</si>
  <si>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</si>
  <si>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</si>
  <si>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</si>
  <si>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</si>
  <si>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</si>
  <si>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</si>
  <si>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</si>
  <si>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</si>
  <si>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</si>
  <si>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</si>
  <si>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</si>
  <si>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</si>
  <si>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</si>
  <si>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</si>
  <si>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</si>
  <si>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</si>
  <si>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</si>
  <si>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</si>
  <si>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</si>
  <si>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</si>
  <si>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</si>
  <si>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</si>
  <si>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</si>
  <si>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</si>
  <si>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</si>
  <si>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</si>
  <si>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</si>
  <si>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</si>
  <si>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</si>
  <si>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</si>
  <si>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</si>
  <si>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</si>
  <si>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</si>
  <si>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</si>
  <si>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</si>
  <si>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</si>
  <si>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</si>
  <si>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</si>
  <si>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</si>
  <si>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</si>
  <si>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</si>
  <si>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</si>
  <si>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</si>
  <si>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</si>
  <si>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</si>
  <si>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</si>
  <si>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</si>
  <si>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</si>
  <si>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</si>
  <si>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</si>
  <si>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</si>
  <si>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</si>
  <si>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</si>
  <si>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</si>
  <si>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</si>
  <si>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</si>
  <si>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</si>
  <si>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</si>
  <si>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</si>
  <si>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</si>
  <si>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</si>
  <si>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</si>
  <si>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</si>
  <si>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</si>
  <si>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</si>
  <si>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</si>
  <si>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</si>
  <si>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</si>
  <si>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</si>
  <si>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</si>
  <si>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</si>
  <si>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</si>
  <si>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</si>
  <si>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</si>
  <si>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</si>
  <si>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</si>
  <si>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</si>
  <si>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</si>
  <si>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</si>
  <si>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</si>
  <si>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</si>
  <si>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</si>
  <si>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</si>
  <si>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</si>
  <si>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</si>
  <si>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</si>
  <si>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</si>
  <si>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</si>
  <si>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</si>
  <si>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</si>
  <si>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</si>
  <si>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</si>
  <si>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</si>
  <si>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</si>
  <si>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</si>
  <si>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</si>
  <si>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</si>
  <si>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</si>
  <si>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</si>
  <si>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</si>
  <si>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</si>
  <si>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</si>
  <si>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</si>
  <si>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</si>
  <si>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</si>
  <si>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</si>
  <si>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</si>
  <si>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</si>
  <si>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</si>
  <si>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</si>
  <si>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</si>
  <si>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</si>
  <si>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</si>
  <si>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</si>
  <si>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</si>
  <si>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</si>
  <si>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</si>
  <si>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</si>
  <si>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</si>
  <si>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</si>
  <si>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</si>
  <si>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</si>
  <si>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</si>
  <si>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</si>
  <si>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</si>
  <si>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</si>
  <si>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</si>
  <si>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</si>
  <si>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</si>
  <si>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</si>
  <si>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</si>
  <si>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</si>
  <si>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</si>
  <si>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</si>
  <si>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</si>
  <si>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</si>
  <si>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</si>
  <si>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</si>
  <si>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</si>
  <si>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</si>
  <si>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</si>
  <si>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</si>
  <si>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</si>
  <si>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</si>
  <si>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</si>
  <si>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</si>
  <si>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</si>
  <si>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</si>
  <si>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</si>
  <si>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</si>
  <si>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</si>
  <si>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</si>
  <si>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</si>
  <si>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</si>
  <si>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</si>
  <si>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</si>
  <si>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</si>
  <si>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</si>
  <si>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</si>
  <si>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</si>
  <si>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</si>
  <si>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</si>
  <si>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</si>
  <si>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</si>
  <si>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</si>
  <si>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</si>
  <si>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</si>
  <si>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</si>
  <si>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</si>
  <si>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</si>
  <si>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</si>
  <si>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</si>
  <si>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</si>
  <si>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</si>
  <si>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</si>
  <si>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</si>
  <si>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</si>
  <si>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</si>
  <si>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</si>
  <si>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</si>
  <si>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</si>
  <si>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</si>
  <si>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</si>
  <si>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</si>
  <si>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</si>
  <si>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</si>
  <si>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</si>
  <si>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</si>
  <si>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</si>
  <si>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</si>
  <si>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</si>
  <si>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</si>
  <si>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</si>
  <si>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</si>
  <si>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</si>
  <si>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</si>
  <si>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</si>
  <si>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</si>
  <si>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</si>
  <si>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</si>
  <si>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</si>
  <si>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</si>
  <si>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</si>
  <si>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</si>
  <si>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</si>
  <si>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</si>
  <si>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</si>
  <si>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</si>
  <si>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</si>
  <si>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</si>
  <si>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</si>
  <si>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</si>
  <si>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</si>
  <si>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</si>
  <si>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</si>
  <si>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</si>
  <si>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</si>
  <si>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</si>
  <si>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</si>
  <si>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</si>
  <si>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</si>
  <si>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</si>
  <si>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</si>
  <si>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</si>
  <si>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</si>
  <si>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</si>
  <si>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</si>
  <si>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</si>
  <si>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</si>
  <si>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</si>
  <si>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</si>
  <si>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</si>
  <si>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</si>
  <si>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</si>
  <si>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</si>
  <si>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</si>
  <si>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</si>
  <si>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</si>
  <si>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</si>
  <si>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</si>
  <si>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</si>
  <si>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</si>
  <si>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</si>
  <si>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</si>
  <si>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</si>
  <si>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</si>
  <si>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</si>
  <si>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</si>
  <si>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</si>
  <si>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</si>
  <si>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</si>
  <si>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</si>
  <si>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</si>
  <si>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</si>
  <si>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</si>
  <si>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</si>
  <si>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</si>
  <si>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</si>
  <si>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</si>
  <si>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</si>
  <si>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</si>
  <si>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</si>
  <si>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</si>
  <si>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</si>
  <si>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</si>
  <si>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</si>
  <si>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</si>
  <si>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</si>
  <si>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</si>
  <si>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</si>
  <si>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</si>
  <si>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</si>
  <si>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</si>
  <si>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</si>
  <si>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</si>
  <si>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</si>
  <si>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</si>
  <si>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</si>
  <si>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</si>
  <si>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</si>
  <si>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</si>
  <si>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</si>
  <si>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</si>
  <si>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</si>
  <si>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</si>
  <si>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</si>
  <si>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</si>
  <si>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</si>
  <si>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</si>
  <si>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</si>
  <si>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</si>
  <si>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</si>
  <si>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</si>
  <si>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</si>
  <si>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</si>
  <si>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</si>
  <si>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</si>
  <si>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</si>
  <si>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</si>
  <si>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</si>
  <si>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</si>
  <si>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</si>
  <si>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</si>
  <si>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</si>
  <si>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</si>
  <si>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</si>
  <si>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</si>
  <si>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</si>
  <si>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</si>
  <si>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</si>
  <si>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</si>
  <si>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</si>
  <si>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</si>
  <si>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</si>
  <si>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</si>
  <si>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</si>
  <si>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</si>
  <si>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</si>
  <si>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</si>
  <si>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</si>
  <si>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</si>
  <si>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</si>
  <si>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</si>
  <si>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</si>
  <si>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</si>
  <si>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</si>
  <si>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</si>
  <si>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</si>
  <si>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</si>
  <si>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</si>
  <si>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</si>
  <si>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</si>
  <si>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</si>
  <si>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</si>
  <si>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</si>
  <si>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</si>
  <si>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</si>
  <si>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</si>
  <si>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</si>
  <si>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</si>
  <si>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</si>
  <si>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</si>
  <si>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</si>
  <si>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</si>
  <si>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</si>
  <si>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</si>
  <si>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</si>
  <si>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</si>
  <si>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</si>
  <si>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</si>
  <si>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</si>
  <si>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</si>
  <si>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</si>
  <si>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</si>
  <si>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</si>
  <si>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</si>
  <si>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</si>
  <si>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</si>
  <si>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</si>
  <si>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</si>
  <si>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</si>
  <si>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</si>
  <si>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</si>
  <si>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</si>
  <si>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</si>
  <si>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</si>
  <si>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</si>
  <si>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</si>
  <si>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</si>
  <si>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</si>
  <si>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</si>
  <si>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</si>
  <si>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</si>
  <si>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</si>
  <si>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</si>
  <si>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</si>
  <si>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</si>
  <si>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</si>
  <si>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</si>
  <si>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</si>
  <si>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</si>
  <si>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</si>
  <si>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</si>
  <si>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</si>
  <si>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</si>
  <si>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</si>
  <si>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</si>
  <si>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</si>
  <si>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</si>
  <si>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</si>
  <si>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</si>
  <si>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</si>
  <si>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</si>
  <si>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</si>
  <si>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</si>
  <si>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</si>
  <si>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</si>
  <si>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</si>
  <si>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</si>
  <si>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</si>
  <si>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</si>
  <si>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</si>
  <si>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</si>
  <si>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</si>
  <si>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</si>
  <si>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</si>
  <si>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</si>
  <si>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</si>
  <si>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</si>
  <si>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</si>
  <si>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</si>
  <si>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</si>
  <si>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</si>
  <si>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</si>
  <si>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</si>
  <si>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</si>
  <si>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</si>
  <si>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</si>
  <si>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</si>
  <si>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</si>
  <si>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</si>
  <si>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</si>
  <si>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</si>
  <si>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</si>
  <si>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</si>
  <si>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</si>
  <si>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</si>
  <si>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</si>
  <si>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</si>
  <si>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</si>
  <si>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</si>
  <si>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</si>
  <si>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</si>
  <si>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</si>
  <si>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</si>
  <si>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</si>
  <si>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</si>
  <si>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</si>
  <si>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</si>
  <si>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</si>
  <si>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</si>
  <si>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</si>
  <si>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</si>
  <si>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</si>
  <si>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</si>
  <si>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</si>
  <si>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</si>
  <si>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</si>
  <si>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</si>
  <si>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</si>
  <si>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</si>
  <si>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</si>
  <si>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</si>
  <si>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</si>
  <si>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</si>
  <si>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</si>
  <si>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</si>
  <si>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</si>
  <si>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</si>
  <si>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</si>
  <si>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</si>
  <si>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</si>
  <si>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</si>
  <si>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</si>
  <si>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</si>
  <si>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</si>
  <si>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</si>
  <si>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</si>
  <si>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</si>
  <si>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</si>
  <si>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</si>
  <si>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</si>
  <si>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</si>
  <si>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</si>
  <si>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</si>
  <si>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</si>
  <si>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</si>
  <si>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</si>
  <si>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</si>
  <si>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</si>
  <si>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</si>
  <si>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</si>
  <si>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</si>
  <si>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</si>
  <si>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</si>
  <si>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</si>
  <si>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</si>
  <si>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</si>
  <si>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</si>
  <si>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</si>
  <si>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</si>
  <si>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</si>
  <si>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</si>
  <si>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</si>
  <si>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</si>
  <si>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</si>
  <si>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</si>
  <si>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</si>
  <si>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</si>
  <si>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</si>
  <si>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</si>
  <si>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</si>
  <si>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</si>
  <si>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</si>
  <si>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</si>
  <si>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</si>
  <si>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</si>
  <si>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</si>
  <si>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</si>
  <si>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</si>
  <si>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</si>
  <si>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</si>
  <si>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</si>
  <si>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</si>
  <si>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</si>
  <si>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</si>
  <si>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</si>
  <si>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</si>
  <si>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</si>
  <si>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</si>
  <si>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</si>
  <si>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</si>
  <si>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</si>
  <si>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</si>
  <si>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</si>
  <si>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</si>
  <si>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</si>
  <si>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</si>
  <si>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</si>
  <si>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</si>
  <si>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</si>
  <si>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</si>
  <si>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</si>
  <si>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</si>
  <si>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</si>
  <si>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</si>
  <si>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</si>
  <si>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</si>
  <si>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</si>
  <si>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</si>
  <si>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</si>
  <si>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</si>
  <si>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</si>
  <si>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</si>
  <si>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</si>
  <si>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</si>
  <si>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</si>
  <si>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</si>
  <si>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</si>
  <si>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</si>
  <si>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</si>
  <si>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</si>
  <si>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</si>
  <si>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</si>
  <si>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</si>
  <si>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</si>
  <si>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</si>
  <si>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</si>
  <si>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</si>
  <si>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</si>
  <si>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</si>
  <si>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</si>
  <si>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</si>
  <si>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</si>
  <si>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</si>
  <si>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</si>
  <si>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</si>
  <si>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</si>
  <si>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</si>
  <si>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</si>
  <si>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</si>
  <si>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</si>
  <si>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</si>
  <si>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</si>
  <si>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</si>
  <si>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</si>
  <si>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</si>
  <si>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</si>
  <si>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</si>
  <si>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</si>
  <si>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</si>
  <si>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</si>
  <si>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</si>
  <si>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</si>
  <si>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</si>
  <si>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</si>
  <si>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</si>
  <si>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</si>
  <si>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</si>
  <si>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</si>
  <si>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</si>
  <si>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</si>
  <si>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</si>
  <si>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</si>
  <si>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</si>
  <si>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</si>
  <si>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</si>
  <si>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</si>
  <si>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</si>
  <si>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</si>
  <si>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</si>
  <si>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</si>
  <si>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</si>
  <si>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</si>
  <si>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</si>
  <si>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</si>
  <si>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</si>
  <si>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</si>
  <si>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</si>
  <si>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</si>
  <si>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</si>
  <si>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</si>
  <si>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</si>
  <si>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</si>
  <si>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</si>
  <si>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</si>
  <si>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</si>
  <si>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</si>
  <si>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</si>
  <si>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</si>
  <si>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</si>
  <si>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</si>
  <si>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</si>
  <si>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</si>
  <si>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</si>
  <si>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</si>
  <si>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</si>
  <si>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</si>
  <si>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</si>
  <si>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</si>
  <si>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</si>
  <si>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</si>
  <si>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</si>
  <si>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</si>
  <si>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</si>
  <si>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</si>
  <si>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</si>
  <si>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</si>
  <si>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</si>
  <si>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</si>
  <si>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</si>
  <si>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</si>
  <si>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</si>
  <si>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</si>
  <si>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</si>
  <si>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</si>
  <si>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</si>
  <si>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</si>
  <si>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</si>
  <si>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</si>
  <si>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</si>
  <si>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</si>
  <si>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</si>
  <si>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</si>
  <si>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</si>
  <si>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</si>
  <si>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</si>
  <si>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</si>
  <si>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</si>
  <si>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</si>
  <si>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</si>
  <si>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</si>
  <si>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</si>
  <si>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</si>
  <si>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</si>
  <si>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</si>
  <si>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</si>
  <si>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</si>
  <si>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</si>
  <si>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</si>
  <si>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</si>
  <si>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</si>
  <si>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</si>
  <si>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</si>
  <si>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</si>
  <si>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</si>
  <si>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</si>
  <si>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</si>
  <si>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</si>
  <si>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</si>
  <si>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</si>
  <si>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</si>
  <si>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</si>
  <si>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</si>
  <si>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</si>
  <si>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</si>
  <si>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</si>
  <si>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</si>
  <si>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</si>
  <si>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</si>
  <si>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</si>
  <si>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</si>
  <si>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</si>
  <si>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</si>
  <si>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</si>
  <si>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</si>
  <si>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</si>
  <si>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</si>
  <si>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</si>
  <si>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</si>
  <si>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</si>
  <si>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</si>
  <si>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</si>
  <si>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</si>
  <si>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</si>
  <si>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</si>
  <si>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</si>
  <si>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</si>
  <si>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</si>
  <si>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</si>
  <si>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</si>
  <si>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</si>
  <si>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</si>
  <si>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</si>
  <si>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</si>
  <si>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</si>
  <si>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</si>
  <si>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</si>
  <si>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</si>
  <si>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</si>
  <si>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</si>
  <si>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</si>
  <si>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</si>
  <si>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</si>
  <si>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</si>
  <si>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</si>
  <si>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</si>
  <si>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</si>
  <si>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</si>
  <si>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</si>
  <si>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</si>
  <si>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</si>
  <si>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</si>
  <si>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</si>
  <si>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</si>
  <si>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</si>
  <si>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</si>
  <si>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</si>
  <si>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</si>
  <si>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</si>
  <si>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</si>
  <si>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</si>
  <si>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</si>
  <si>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</si>
  <si>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</si>
  <si>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</si>
  <si>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</si>
  <si>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</si>
  <si>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</si>
  <si>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</si>
  <si>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</si>
  <si>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</si>
  <si>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</si>
  <si>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</si>
  <si>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</si>
  <si>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</si>
  <si>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</si>
  <si>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</si>
  <si>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</si>
  <si>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</si>
  <si>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</si>
  <si>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</si>
  <si>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</si>
  <si>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</si>
  <si>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</si>
  <si>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</si>
  <si>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</si>
  <si>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</si>
  <si>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</si>
  <si>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</si>
  <si>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</si>
  <si>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</si>
  <si>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</si>
  <si>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</si>
  <si>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</si>
  <si>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</si>
  <si>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</si>
  <si>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</si>
  <si>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</si>
  <si>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</si>
  <si>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</si>
  <si>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</si>
  <si>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</si>
  <si>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</si>
  <si>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</si>
  <si>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</si>
  <si>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</si>
  <si>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</si>
  <si>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</si>
  <si>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</si>
  <si>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</si>
  <si>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</si>
  <si>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</si>
  <si>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</si>
  <si>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</si>
  <si>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</si>
  <si>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</si>
  <si>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</si>
  <si>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</si>
  <si>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</si>
  <si>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</si>
  <si>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</si>
  <si>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</si>
  <si>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</si>
  <si>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</si>
  <si>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</si>
  <si>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</si>
  <si>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</si>
  <si>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</si>
  <si>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</si>
  <si>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</si>
  <si>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</si>
  <si>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</si>
  <si>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</si>
  <si>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</si>
  <si>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</si>
  <si>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</si>
  <si>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</si>
  <si>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</si>
  <si>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</si>
  <si>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</si>
  <si>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</si>
  <si>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</si>
  <si>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</si>
  <si>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</si>
  <si>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</si>
  <si>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</si>
  <si>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</si>
  <si>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</si>
  <si>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</si>
  <si>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</si>
  <si>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</si>
  <si>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</si>
  <si>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</si>
  <si>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</si>
  <si>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</si>
  <si>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</si>
  <si>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</si>
  <si>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</si>
  <si>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</si>
  <si>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</si>
  <si>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</si>
  <si>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</si>
  <si>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</si>
  <si>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</si>
  <si>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</si>
  <si>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</si>
  <si>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</si>
  <si>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</si>
  <si>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</si>
  <si>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</si>
  <si>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</si>
  <si>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</si>
  <si>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</si>
  <si>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</si>
  <si>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</si>
  <si>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</si>
  <si>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</si>
  <si>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</si>
  <si>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</si>
  <si>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</si>
  <si>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</si>
  <si>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</si>
  <si>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</si>
  <si>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</si>
  <si>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</si>
  <si>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</si>
  <si>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</si>
  <si>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</si>
  <si>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</si>
  <si>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</si>
  <si>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</si>
  <si>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</si>
  <si>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</si>
  <si>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</si>
  <si>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</si>
  <si>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</si>
  <si>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</si>
  <si>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</si>
  <si>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</si>
  <si>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</si>
  <si>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</si>
  <si>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</si>
  <si>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</si>
  <si>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</si>
  <si>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</si>
  <si>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</si>
  <si>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</si>
  <si>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</si>
  <si>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</si>
  <si>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</si>
  <si>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</si>
  <si>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</si>
  <si>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</si>
  <si>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</si>
  <si>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</si>
  <si>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</si>
  <si>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</si>
  <si>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</si>
  <si>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</si>
  <si>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</si>
  <si>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</si>
  <si>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</si>
  <si>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</si>
  <si>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</si>
  <si>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</si>
  <si>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</si>
  <si>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</si>
  <si>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</si>
  <si>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</si>
  <si>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</si>
  <si>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</si>
  <si>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</si>
  <si>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</si>
  <si>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</si>
  <si>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</si>
  <si>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</si>
  <si>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</si>
  <si>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</si>
  <si>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</si>
  <si>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</si>
  <si>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</si>
  <si>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</si>
  <si>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</si>
  <si>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</si>
  <si>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</si>
  <si>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</si>
  <si>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</si>
  <si>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</si>
  <si>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</si>
  <si>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</si>
  <si>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</si>
  <si>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</si>
  <si>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</si>
  <si>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</si>
  <si>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</si>
  <si>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</si>
  <si>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</si>
  <si>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</si>
  <si>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</si>
  <si>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</si>
  <si>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</si>
  <si>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</si>
  <si>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</si>
  <si>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</si>
  <si>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</si>
  <si>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</si>
  <si>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</si>
  <si>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</si>
  <si>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</si>
  <si>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</si>
  <si>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</si>
  <si>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</si>
  <si>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</si>
  <si>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</si>
  <si>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</si>
  <si>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</si>
  <si>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</si>
  <si>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</si>
  <si>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</si>
  <si>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</si>
  <si>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</si>
  <si>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</si>
  <si>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</si>
  <si>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</si>
  <si>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</si>
  <si>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</si>
  <si>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</si>
  <si>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</si>
  <si>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</si>
  <si>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</si>
  <si>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</si>
  <si>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</si>
  <si>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</si>
  <si>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</si>
  <si>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</si>
  <si>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</si>
  <si>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</si>
  <si>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</si>
  <si>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</si>
  <si>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</si>
  <si>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</si>
  <si>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</si>
  <si>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</si>
  <si>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</si>
  <si>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</si>
  <si>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</si>
  <si>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</si>
  <si>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</si>
  <si>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</si>
  <si>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</si>
  <si>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</si>
  <si>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</si>
  <si>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</si>
  <si>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</si>
  <si>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</si>
  <si>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</si>
  <si>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</si>
  <si>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</si>
  <si>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</si>
  <si>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</si>
  <si>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</si>
  <si>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</si>
  <si>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</si>
  <si>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</si>
  <si>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</si>
  <si>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</si>
  <si>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</si>
  <si>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</si>
  <si>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</si>
  <si>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</si>
  <si>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</si>
  <si>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</si>
  <si>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</si>
  <si>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</si>
  <si>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</si>
  <si>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</si>
  <si>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</si>
  <si>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</si>
  <si>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</si>
  <si>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</si>
  <si>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</si>
  <si>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</si>
  <si>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</si>
  <si>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</si>
  <si>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</si>
  <si>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</si>
  <si>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</si>
  <si>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</si>
  <si>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</si>
  <si>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</si>
  <si>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</si>
  <si>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</si>
  <si>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</si>
  <si>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</si>
  <si>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</si>
  <si>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</si>
  <si>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</si>
  <si>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</si>
  <si>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</si>
  <si>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</si>
  <si>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</si>
  <si>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</si>
  <si>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</si>
  <si>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</si>
  <si>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</si>
  <si>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</si>
  <si>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</si>
  <si>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</si>
  <si>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</si>
  <si>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</si>
  <si>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</si>
  <si>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</si>
  <si>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</si>
  <si>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</si>
  <si>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</si>
  <si>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</si>
  <si>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</si>
  <si>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</si>
  <si>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</si>
  <si>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</si>
  <si>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</si>
  <si>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</si>
  <si>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</si>
  <si>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</si>
  <si>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</si>
  <si>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</si>
  <si>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</si>
  <si>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</si>
  <si>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</si>
  <si>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</si>
  <si>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</si>
  <si>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</si>
  <si>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</si>
  <si>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</si>
  <si>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</si>
  <si>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</si>
  <si>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</si>
  <si>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</si>
  <si>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</si>
  <si>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</si>
  <si>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</si>
  <si>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</si>
  <si>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</si>
  <si>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</si>
  <si>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</si>
  <si>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</si>
  <si>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</si>
  <si>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</si>
  <si>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</si>
  <si>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</si>
  <si>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</si>
  <si>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</si>
  <si>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</si>
  <si>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</si>
  <si>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</si>
  <si>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</si>
  <si>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</si>
  <si>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</si>
  <si>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</si>
  <si>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</si>
  <si>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</si>
  <si>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</si>
  <si>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</si>
  <si>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</si>
  <si>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</si>
  <si>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</si>
  <si>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</si>
  <si>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</si>
  <si>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</si>
  <si>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</si>
  <si>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</si>
  <si>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</si>
  <si>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</si>
  <si>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</si>
  <si>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</si>
  <si>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</si>
  <si>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</si>
  <si>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</si>
  <si>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</si>
  <si>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</si>
  <si>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</si>
  <si>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</si>
  <si>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</si>
  <si>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</si>
  <si>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</si>
  <si>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</si>
  <si>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</si>
  <si>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</si>
  <si>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</si>
  <si>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</si>
  <si>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</si>
  <si>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</si>
  <si>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</si>
  <si>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</si>
  <si>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</si>
  <si>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</si>
  <si>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</si>
  <si>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</si>
  <si>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</si>
  <si>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</si>
  <si>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</si>
  <si>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</si>
  <si>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</si>
  <si>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</si>
  <si>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</si>
  <si>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</si>
  <si>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</si>
  <si>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</si>
  <si>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</si>
  <si>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</si>
  <si>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</si>
  <si>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</si>
  <si>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</si>
  <si>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</si>
  <si>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</si>
  <si>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</si>
  <si>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</si>
  <si>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</si>
  <si>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</si>
  <si>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</si>
  <si>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</si>
  <si>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</si>
  <si>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</si>
  <si>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</si>
  <si>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</si>
  <si>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</si>
  <si>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</si>
  <si>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</si>
  <si>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</si>
  <si>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</si>
  <si>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</si>
  <si>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</si>
  <si>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</si>
  <si>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</si>
  <si>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</si>
  <si>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</si>
  <si>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</si>
  <si>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</si>
  <si>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</si>
  <si>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</si>
  <si>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</si>
  <si>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</si>
  <si>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</si>
  <si>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</si>
  <si>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</si>
  <si>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</si>
  <si>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</si>
  <si>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</si>
  <si>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</si>
  <si>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</si>
  <si>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</si>
  <si>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</si>
  <si>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</si>
  <si>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</si>
  <si>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</si>
  <si>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</si>
  <si>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</si>
  <si>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</si>
  <si>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</si>
  <si>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</si>
  <si>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</si>
  <si>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</si>
  <si>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</si>
  <si>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</si>
  <si>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</si>
  <si>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</si>
  <si>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</si>
  <si>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</si>
  <si>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</si>
  <si>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</si>
  <si>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</si>
  <si>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</si>
  <si>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</si>
  <si>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</si>
  <si>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</si>
  <si>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</si>
  <si>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</si>
  <si>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</si>
  <si>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</si>
  <si>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</si>
  <si>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</si>
  <si>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</si>
  <si>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</si>
  <si>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</si>
  <si>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</si>
  <si>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</si>
  <si>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</si>
  <si>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</si>
  <si>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</si>
  <si>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</si>
  <si>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</si>
  <si>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</si>
  <si>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</si>
  <si>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</si>
  <si>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</si>
  <si>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</si>
  <si>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</si>
  <si>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</si>
  <si>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</si>
  <si>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</si>
  <si>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</si>
  <si>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</si>
  <si>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</si>
  <si>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</si>
  <si>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</si>
  <si>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</si>
  <si>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</si>
  <si>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</si>
  <si>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</si>
  <si>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</si>
  <si>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</si>
  <si>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</si>
  <si>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</si>
  <si>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</si>
  <si>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</si>
  <si>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</si>
  <si>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</si>
  <si>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</si>
  <si>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</si>
  <si>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</si>
  <si>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</si>
  <si>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</si>
  <si>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</si>
  <si>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</si>
  <si>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</si>
  <si>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</si>
  <si>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</si>
  <si>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</si>
  <si>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</si>
  <si>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</si>
  <si>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</si>
  <si>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</si>
  <si>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</si>
  <si>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</si>
  <si>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</si>
  <si>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</si>
  <si>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</si>
  <si>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</si>
  <si>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</si>
  <si>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</si>
  <si>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</si>
  <si>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</si>
  <si>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</si>
  <si>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</si>
  <si>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</si>
  <si>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</si>
  <si>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</si>
  <si>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</si>
  <si>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</si>
  <si>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</si>
  <si>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</si>
  <si>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</si>
  <si>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</si>
  <si>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</si>
  <si>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</si>
  <si>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</si>
  <si>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</si>
  <si>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</si>
  <si>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</si>
  <si>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</si>
  <si>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</si>
  <si>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</si>
  <si>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</si>
  <si>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</si>
  <si>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</si>
  <si>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</si>
  <si>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</si>
  <si>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</si>
  <si>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</si>
  <si>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</si>
  <si>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</si>
  <si>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</si>
  <si>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</si>
  <si>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</si>
  <si>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</si>
  <si>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</si>
  <si>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</si>
  <si>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</si>
  <si>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</si>
  <si>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</si>
  <si>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</si>
  <si>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</si>
  <si>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</si>
  <si>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</si>
  <si>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</si>
  <si>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</si>
  <si>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</si>
  <si>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</si>
  <si>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</si>
  <si>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</si>
  <si>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</si>
  <si>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</si>
  <si>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</si>
  <si>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</si>
  <si>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</si>
  <si>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</si>
  <si>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</si>
  <si>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</si>
  <si>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</si>
  <si>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</si>
  <si>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</si>
  <si>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</si>
  <si>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</si>
  <si>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</si>
  <si>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</si>
  <si>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</si>
  <si>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</si>
  <si>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</si>
  <si>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</si>
  <si>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</si>
  <si>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</si>
  <si>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</si>
  <si>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</si>
  <si>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</si>
  <si>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</si>
  <si>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</si>
  <si>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</si>
  <si>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</si>
  <si>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</si>
  <si>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</si>
  <si>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</si>
  <si>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</si>
  <si>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</si>
  <si>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</si>
  <si>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</si>
  <si>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</si>
  <si>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</si>
  <si>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</si>
  <si>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</si>
  <si>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</si>
  <si>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</si>
  <si>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</si>
  <si>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</si>
  <si>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</si>
  <si>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</si>
  <si>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</si>
  <si>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</si>
  <si>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</si>
  <si>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</si>
  <si>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</si>
  <si>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</si>
  <si>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</si>
  <si>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</si>
  <si>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</si>
  <si>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</si>
  <si>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</si>
  <si>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</si>
  <si>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</si>
  <si>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</si>
  <si>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</si>
  <si>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</si>
  <si>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</si>
  <si>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</si>
  <si>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</si>
  <si>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</si>
  <si>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</si>
  <si>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</si>
  <si>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</si>
  <si>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</si>
  <si>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</si>
  <si>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</si>
  <si>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</si>
  <si>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</si>
  <si>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</si>
  <si>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</si>
  <si>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</si>
  <si>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</si>
  <si>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</si>
  <si>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</si>
  <si>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</si>
  <si>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</si>
  <si>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</si>
  <si>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</si>
  <si>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</si>
  <si>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</si>
  <si>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</si>
  <si>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</si>
  <si>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</si>
  <si>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</si>
  <si>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</si>
  <si>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</si>
  <si>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</si>
  <si>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</si>
  <si>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</si>
  <si>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</si>
  <si>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</si>
  <si>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</si>
  <si>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</si>
  <si>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</si>
  <si>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</si>
  <si>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</si>
  <si>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</si>
  <si>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</si>
  <si>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</si>
  <si>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</si>
  <si>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</si>
  <si>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</si>
  <si>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</si>
  <si>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</si>
  <si>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</si>
  <si>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</si>
  <si>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</si>
  <si>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</si>
  <si>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</si>
  <si>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</si>
  <si>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</si>
  <si>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</si>
  <si>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</si>
  <si>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</si>
  <si>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</si>
  <si>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</si>
  <si>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</si>
  <si>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</si>
  <si>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</si>
  <si>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</si>
  <si>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</si>
  <si>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</si>
  <si>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</si>
  <si>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</si>
  <si>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</si>
  <si>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</si>
  <si>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</si>
  <si>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</si>
  <si>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</si>
  <si>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</si>
  <si>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</si>
  <si>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</si>
  <si>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</si>
  <si>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</si>
  <si>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</si>
  <si>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</si>
  <si>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</si>
  <si>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</si>
  <si>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</si>
  <si>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</si>
  <si>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</si>
  <si>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</si>
  <si>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</si>
  <si>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</si>
  <si>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</si>
  <si>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</si>
  <si>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</si>
  <si>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</si>
  <si>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</si>
  <si>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</si>
  <si>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</si>
  <si>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</si>
  <si>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</si>
  <si>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</si>
  <si>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</si>
  <si>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</si>
  <si>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</si>
  <si>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</si>
  <si>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</si>
  <si>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</si>
  <si>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</si>
  <si>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</si>
  <si>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</si>
  <si>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</si>
  <si>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</si>
  <si>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</si>
  <si>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</si>
  <si>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</si>
  <si>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</si>
  <si>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</si>
  <si>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</si>
  <si>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</si>
  <si>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</si>
  <si>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</si>
  <si>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</si>
  <si>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</si>
  <si>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</si>
  <si>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</si>
  <si>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</si>
  <si>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</si>
  <si>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</si>
  <si>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</si>
  <si>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</si>
  <si>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</si>
  <si>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</si>
  <si>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</si>
  <si>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</si>
  <si>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</si>
  <si>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</si>
  <si>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</si>
  <si>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</si>
  <si>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</si>
  <si>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</si>
  <si>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</si>
  <si>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</si>
  <si>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</si>
  <si>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</si>
  <si>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</si>
  <si>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</si>
  <si>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</si>
  <si>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</si>
  <si>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</si>
  <si>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</si>
  <si>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</si>
  <si>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</si>
  <si>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</si>
  <si>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</si>
  <si>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</si>
  <si>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</si>
  <si>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</si>
  <si>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</si>
  <si>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</si>
  <si>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</si>
  <si>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</si>
  <si>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</si>
  <si>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</si>
  <si>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</si>
  <si>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</si>
  <si>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</si>
  <si>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</si>
  <si>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</si>
  <si>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</si>
  <si>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</si>
  <si>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</si>
  <si>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</si>
  <si>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</si>
  <si>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</si>
  <si>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</si>
  <si>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</si>
  <si>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</si>
  <si>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</si>
  <si>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</si>
  <si>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</si>
  <si>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</si>
  <si>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</si>
  <si>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</si>
  <si>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</si>
  <si>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</si>
  <si>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</si>
  <si>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</si>
  <si>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</si>
  <si>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</si>
  <si>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</si>
  <si>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</si>
  <si>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</si>
  <si>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</si>
  <si>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</si>
  <si>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</si>
  <si>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</si>
  <si>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</si>
  <si>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</si>
  <si>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</si>
  <si>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</si>
  <si>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</si>
  <si>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</si>
  <si>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</si>
  <si>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</si>
  <si>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</si>
  <si>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</si>
  <si>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</si>
  <si>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</si>
  <si>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</si>
  <si>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</si>
  <si>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</si>
  <si>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</si>
  <si>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</si>
  <si>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</si>
  <si>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</si>
  <si>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</si>
  <si>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</si>
  <si>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</si>
  <si>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</si>
  <si>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</si>
  <si>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</si>
  <si>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</si>
  <si>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</si>
  <si>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</si>
  <si>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</si>
  <si>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</si>
  <si>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</si>
  <si>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</si>
  <si>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</si>
  <si>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</si>
  <si>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</si>
  <si>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</si>
  <si>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</si>
  <si>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</si>
  <si>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</si>
  <si>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</si>
  <si>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</si>
  <si>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</si>
  <si>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</si>
  <si>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</si>
  <si>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</si>
  <si>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</si>
  <si>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</si>
  <si>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</si>
  <si>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</si>
  <si>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</si>
  <si>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</si>
  <si>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</si>
  <si>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</si>
  <si>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</si>
  <si>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</si>
  <si>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</si>
  <si>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</si>
  <si>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</si>
  <si>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</si>
  <si>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</si>
  <si>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</si>
  <si>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</si>
  <si>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</si>
  <si>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</si>
  <si>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</si>
  <si>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</si>
  <si>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</si>
  <si>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</si>
  <si>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</si>
  <si>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</si>
  <si>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</si>
  <si>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</si>
  <si>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</si>
  <si>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</si>
  <si>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</si>
  <si>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</si>
  <si>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</si>
  <si>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</si>
  <si>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</si>
  <si>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</si>
  <si>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</si>
  <si>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</si>
  <si>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</si>
  <si>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</si>
  <si>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</si>
  <si>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</si>
  <si>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</si>
  <si>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</si>
  <si>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</si>
  <si>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</si>
  <si>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</si>
  <si>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</si>
  <si>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</si>
  <si>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</si>
  <si>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</si>
  <si>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</si>
  <si>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</si>
  <si>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</si>
  <si>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</si>
  <si>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</si>
  <si>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</si>
  <si>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</si>
  <si>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</si>
  <si>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</si>
  <si>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</si>
  <si>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</si>
  <si>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</si>
  <si>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</si>
  <si>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</si>
  <si>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</si>
  <si>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</si>
  <si>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</si>
  <si>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</si>
  <si>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</si>
  <si>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</si>
  <si>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</si>
  <si>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</si>
  <si>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</si>
  <si>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</si>
  <si>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</si>
  <si>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</si>
  <si>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</si>
  <si>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</si>
  <si>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</si>
  <si>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</si>
  <si>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</si>
  <si>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</si>
  <si>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</si>
  <si>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</si>
  <si>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</si>
  <si>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</si>
  <si>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</si>
  <si>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</si>
  <si>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</si>
  <si>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</si>
  <si>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</si>
  <si>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</si>
  <si>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</si>
  <si>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</si>
  <si>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</si>
  <si>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</si>
  <si>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</si>
  <si>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</si>
  <si>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</si>
  <si>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</si>
  <si>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</si>
  <si>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</si>
  <si>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</si>
  <si>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</si>
  <si>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</si>
  <si>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</si>
  <si>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</si>
  <si>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</si>
  <si>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</si>
  <si>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</si>
  <si>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</si>
  <si>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</si>
  <si>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</si>
  <si>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</si>
  <si>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</si>
  <si>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</si>
  <si>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</si>
  <si>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</si>
  <si>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</si>
  <si>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</si>
  <si>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</si>
  <si>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</si>
  <si>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</si>
  <si>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</si>
  <si>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</si>
  <si>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</si>
  <si>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</si>
  <si>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</si>
  <si>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</si>
  <si>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</si>
  <si>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</si>
  <si>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</si>
  <si>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</si>
  <si>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</si>
  <si>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</si>
  <si>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</si>
  <si>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</si>
  <si>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</si>
  <si>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</si>
  <si>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</si>
  <si>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</si>
  <si>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</si>
  <si>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</si>
  <si>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</si>
  <si>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</si>
  <si>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</si>
  <si>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</si>
  <si>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</si>
  <si>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</si>
  <si>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</si>
  <si>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</si>
  <si>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</si>
  <si>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</si>
  <si>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</si>
  <si>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</si>
  <si>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</si>
  <si>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</si>
  <si>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</si>
  <si>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</si>
  <si>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</si>
  <si>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</si>
  <si>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</si>
  <si>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</si>
  <si>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</si>
  <si>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</si>
  <si>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</si>
  <si>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</si>
  <si>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</si>
  <si>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</si>
  <si>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</si>
  <si>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</si>
  <si>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</si>
  <si>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</si>
  <si>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</si>
  <si>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</si>
  <si>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</si>
  <si>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</si>
  <si>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</si>
  <si>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</si>
  <si>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</si>
  <si>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</si>
  <si>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</si>
  <si>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</si>
  <si>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</si>
  <si>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</si>
  <si>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</si>
  <si>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</si>
  <si>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</si>
  <si>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</si>
  <si>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</si>
  <si>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</si>
  <si>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</si>
  <si>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</si>
  <si>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</si>
  <si>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</si>
  <si>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</si>
  <si>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</si>
  <si>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</si>
  <si>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</si>
  <si>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</si>
  <si>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</si>
  <si>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</si>
  <si>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</si>
  <si>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</si>
  <si>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</si>
  <si>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</si>
  <si>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</si>
  <si>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</si>
  <si>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</si>
  <si>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</si>
  <si>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</si>
  <si>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</si>
  <si>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</si>
  <si>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</si>
  <si>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</si>
  <si>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</si>
  <si>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</si>
  <si>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</si>
  <si>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</si>
  <si>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</si>
  <si>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</si>
  <si>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</si>
  <si>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</si>
  <si>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</si>
  <si>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</si>
  <si>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</si>
  <si>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</si>
  <si>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</si>
  <si>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</si>
  <si>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</si>
  <si>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</si>
  <si>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</si>
  <si>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</si>
  <si>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</si>
  <si>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</si>
  <si>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</si>
  <si>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</si>
  <si>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</si>
  <si>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</si>
  <si>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</si>
  <si>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</si>
  <si>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</si>
  <si>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</si>
  <si>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</si>
  <si>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</si>
  <si>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</si>
  <si>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</si>
  <si>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</si>
  <si>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</si>
  <si>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</si>
  <si>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</si>
  <si>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</si>
  <si>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</si>
  <si>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</si>
  <si>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</si>
  <si>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</si>
  <si>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</si>
  <si>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</si>
  <si>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</si>
  <si>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</si>
  <si>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</si>
  <si>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</si>
  <si>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</si>
  <si>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</si>
  <si>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</si>
  <si>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</si>
  <si>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</si>
  <si>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</si>
  <si>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</si>
  <si>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</si>
  <si>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</si>
  <si>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</si>
  <si>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</si>
  <si>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</si>
  <si>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</si>
  <si>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</si>
  <si>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</si>
  <si>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</si>
  <si>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</si>
  <si>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</si>
  <si>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</si>
  <si>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</si>
  <si>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</si>
  <si>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</si>
  <si>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</si>
  <si>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</si>
  <si>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</si>
  <si>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</si>
  <si>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</si>
  <si>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</si>
  <si>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</si>
  <si>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</si>
  <si>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</si>
  <si>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</si>
  <si>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</si>
  <si>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</si>
  <si>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</si>
  <si>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</si>
  <si>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</si>
  <si>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</si>
  <si>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</si>
  <si>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</si>
  <si>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</si>
  <si>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</si>
  <si>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</si>
  <si>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</si>
  <si>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</si>
  <si>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</si>
  <si>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</si>
  <si>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</si>
  <si>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</si>
  <si>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</si>
  <si>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</si>
  <si>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</si>
  <si>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</si>
  <si>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</si>
  <si>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</si>
  <si>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</si>
  <si>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</si>
  <si>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</si>
  <si>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</si>
  <si>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</si>
  <si>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</si>
  <si>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</si>
  <si>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</si>
  <si>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</si>
  <si>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</si>
  <si>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</si>
  <si>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</si>
  <si>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</si>
  <si>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</si>
  <si>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</si>
  <si>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</si>
  <si>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</si>
  <si>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</si>
  <si>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</si>
  <si>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</si>
  <si>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</si>
  <si>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</si>
  <si>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</si>
  <si>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</si>
  <si>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</si>
  <si>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</si>
  <si>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</si>
  <si>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</si>
  <si>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</si>
  <si>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</si>
  <si>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</si>
  <si>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</si>
  <si>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</si>
  <si>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</si>
  <si>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</si>
  <si>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</si>
  <si>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</si>
  <si>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</si>
  <si>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</si>
  <si>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</si>
  <si>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</si>
  <si>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</si>
  <si>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</si>
  <si>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</si>
  <si>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</si>
  <si>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</si>
  <si>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</si>
  <si>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</si>
  <si>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</si>
  <si>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</si>
  <si>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</si>
  <si>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</si>
  <si>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</si>
  <si>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</si>
  <si>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</si>
  <si>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</si>
  <si>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</si>
  <si>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</si>
  <si>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</si>
  <si>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</si>
  <si>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</si>
  <si>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</si>
  <si>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</si>
  <si>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</si>
  <si>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</si>
  <si>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</si>
  <si>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</si>
  <si>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</si>
  <si>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</si>
  <si>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</si>
  <si>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</si>
  <si>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</si>
  <si>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</si>
  <si>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</si>
  <si>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</si>
  <si>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</si>
  <si>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</si>
  <si>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</si>
  <si>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</si>
  <si>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</si>
  <si>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</si>
  <si>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</si>
  <si>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</si>
  <si>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</si>
  <si>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</si>
  <si>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</si>
  <si>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</si>
  <si>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</si>
  <si>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</si>
  <si>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</si>
  <si>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</si>
  <si>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</si>
  <si>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</si>
  <si>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</si>
  <si>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</si>
  <si>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</si>
  <si>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</si>
  <si>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</si>
  <si>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</si>
  <si>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</si>
  <si>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</si>
  <si>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</si>
  <si>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</si>
  <si>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</si>
  <si>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</si>
  <si>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</si>
  <si>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</si>
  <si>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</si>
  <si>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</si>
  <si>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</si>
  <si>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</si>
  <si>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</si>
  <si>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</si>
  <si>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</si>
  <si>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</si>
  <si>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</si>
  <si>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</si>
  <si>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</si>
  <si>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</si>
  <si>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</si>
  <si>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</si>
  <si>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</si>
  <si>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</si>
  <si>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</si>
  <si>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</si>
  <si>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</si>
  <si>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</si>
  <si>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</si>
  <si>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</si>
  <si>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</si>
  <si>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</si>
  <si>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</si>
  <si>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</si>
  <si>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</si>
  <si>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</si>
  <si>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</si>
  <si>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</si>
  <si>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</si>
  <si>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</si>
  <si>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</si>
  <si>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</si>
  <si>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</si>
  <si>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</si>
  <si>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</si>
  <si>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</si>
  <si>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</si>
  <si>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</si>
  <si>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</si>
  <si>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</si>
  <si>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</si>
  <si>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</si>
  <si>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</si>
  <si>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</si>
  <si>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</si>
  <si>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</si>
  <si>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</si>
  <si>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</si>
  <si>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</si>
  <si>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</si>
  <si>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</si>
  <si>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</si>
  <si>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</si>
  <si>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</si>
  <si>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</si>
  <si>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</si>
  <si>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</si>
  <si>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</si>
  <si>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</si>
  <si>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</si>
  <si>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</si>
  <si>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</si>
  <si>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</si>
  <si>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</si>
  <si>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</si>
  <si>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</si>
  <si>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</si>
  <si>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</si>
  <si>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</si>
  <si>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</si>
  <si>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</si>
  <si>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</si>
  <si>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</si>
  <si>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</si>
  <si>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</si>
  <si>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</si>
  <si>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</si>
  <si>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</si>
  <si>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</si>
  <si>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</si>
  <si>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</si>
  <si>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</si>
  <si>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</si>
  <si>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</si>
  <si>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</si>
  <si>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</si>
  <si>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</si>
  <si>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</si>
  <si>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</si>
  <si>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</si>
  <si>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</si>
  <si>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</si>
  <si>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</si>
  <si>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</si>
  <si>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</si>
  <si>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</si>
  <si>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</si>
  <si>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</si>
  <si>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</si>
  <si>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</si>
  <si>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</si>
  <si>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</si>
  <si>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</si>
  <si>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</si>
  <si>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</si>
  <si>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</si>
  <si>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</si>
  <si>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</si>
  <si>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</si>
  <si>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</si>
  <si>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</si>
  <si>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</si>
  <si>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</si>
  <si>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</si>
  <si>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</si>
  <si>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</si>
  <si>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</si>
  <si>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</si>
  <si>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</si>
  <si>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</si>
  <si>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</si>
  <si>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</si>
  <si>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</si>
  <si>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</si>
  <si>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</si>
  <si>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</si>
  <si>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</si>
  <si>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</si>
  <si>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</si>
  <si>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</si>
  <si>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</si>
  <si>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</si>
  <si>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</si>
  <si>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</si>
  <si>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</si>
  <si>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</si>
  <si>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</si>
  <si>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</si>
  <si>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</si>
  <si>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</si>
  <si>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</si>
  <si>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</si>
  <si>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</si>
  <si>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</si>
  <si>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</si>
  <si>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</si>
  <si>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</si>
  <si>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</si>
  <si>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</si>
  <si>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</si>
  <si>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</si>
  <si>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</si>
  <si>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</si>
  <si>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</si>
  <si>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</si>
  <si>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</si>
  <si>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</si>
  <si>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</si>
  <si>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</si>
  <si>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</si>
  <si>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</si>
  <si>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</si>
  <si>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</si>
  <si>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</si>
  <si>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</si>
  <si>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</si>
  <si>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</si>
  <si>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</si>
  <si>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</si>
  <si>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</si>
  <si>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</si>
  <si>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</si>
  <si>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</si>
  <si>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</si>
  <si>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</si>
  <si>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</si>
  <si>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</si>
  <si>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</si>
  <si>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</si>
  <si>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</si>
  <si>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</si>
  <si>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</si>
  <si>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</si>
  <si>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</si>
  <si>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</si>
  <si>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</si>
  <si>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</si>
  <si>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</si>
  <si>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</si>
  <si>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</si>
  <si>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</si>
  <si>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</si>
  <si>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</si>
  <si>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</si>
  <si>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</si>
  <si>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</si>
  <si>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</si>
  <si>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</si>
  <si>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</si>
  <si>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</si>
  <si>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</si>
  <si>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</si>
  <si>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</si>
  <si>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</si>
  <si>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</si>
  <si>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</si>
  <si>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</si>
  <si>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</si>
  <si>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</si>
  <si>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</si>
  <si>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</si>
  <si>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</si>
  <si>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</si>
  <si>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</si>
  <si>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</si>
  <si>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</si>
  <si>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</si>
  <si>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</si>
  <si>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</si>
  <si>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</si>
  <si>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</si>
  <si>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</si>
  <si>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</si>
  <si>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</si>
  <si>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</si>
  <si>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</si>
  <si>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</si>
  <si>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</si>
  <si>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</si>
  <si>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</si>
  <si>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</si>
  <si>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</si>
  <si>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</si>
  <si>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</si>
  <si>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</si>
  <si>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</si>
  <si>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</si>
  <si>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</si>
  <si>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</si>
  <si>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</si>
  <si>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</si>
  <si>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</si>
  <si>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</si>
  <si>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</si>
  <si>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</si>
  <si>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</si>
  <si>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</si>
  <si>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</si>
  <si>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</si>
  <si>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</si>
  <si>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</si>
  <si>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</si>
  <si>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</si>
  <si>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</si>
  <si>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</si>
  <si>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</si>
  <si>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</si>
  <si>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</si>
  <si>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</si>
  <si>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</si>
  <si>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</si>
  <si>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</si>
  <si>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</si>
  <si>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</si>
  <si>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</si>
  <si>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</si>
  <si>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</si>
  <si>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</si>
  <si>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</si>
  <si>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</si>
  <si>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</si>
  <si>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</si>
  <si>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</si>
  <si>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</si>
  <si>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</si>
  <si>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</si>
  <si>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</si>
  <si>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</si>
  <si>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</si>
  <si>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</si>
  <si>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</si>
  <si>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</si>
  <si>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</si>
  <si>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</si>
  <si>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</si>
  <si>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</si>
  <si>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</si>
  <si>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</si>
  <si>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</si>
  <si>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</si>
  <si>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</si>
  <si>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</si>
  <si>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</si>
  <si>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</si>
  <si>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</si>
  <si>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</si>
  <si>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</si>
  <si>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</si>
  <si>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</si>
  <si>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</si>
  <si>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</si>
  <si>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</si>
  <si>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</si>
  <si>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</si>
  <si>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</si>
  <si>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</si>
  <si>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</si>
  <si>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</si>
  <si>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</si>
  <si>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</si>
  <si>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</si>
  <si>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</si>
  <si>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</si>
  <si>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</si>
  <si>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</si>
  <si>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</si>
  <si>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</si>
  <si>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</si>
  <si>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</si>
  <si>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</si>
  <si>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</si>
  <si>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</si>
  <si>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</si>
  <si>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</si>
  <si>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</si>
  <si>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</si>
  <si>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</si>
  <si>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</si>
  <si>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</si>
  <si>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</si>
  <si>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</si>
  <si>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</si>
  <si>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</si>
  <si>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</si>
  <si>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</si>
  <si>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</si>
  <si>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</si>
  <si>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</si>
  <si>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</si>
  <si>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</si>
  <si>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</si>
  <si>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</si>
  <si>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</si>
  <si>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</si>
  <si>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</si>
  <si>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</si>
  <si>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</si>
  <si>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</si>
  <si>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</si>
  <si>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</si>
  <si>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</si>
  <si>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</si>
  <si>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</si>
  <si>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</si>
  <si>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</si>
  <si>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</si>
  <si>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</si>
  <si>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</si>
  <si>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</si>
  <si>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</si>
  <si>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</si>
  <si>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</si>
  <si>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</si>
  <si>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</si>
  <si>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</si>
  <si>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</si>
  <si>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</si>
  <si>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</si>
  <si>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</si>
  <si>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</si>
  <si>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</si>
  <si>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</si>
  <si>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</si>
  <si>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</si>
  <si>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</si>
  <si>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</si>
  <si>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</si>
  <si>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</si>
  <si>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</si>
  <si>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</si>
  <si>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</si>
  <si>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</si>
  <si>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</si>
  <si>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</si>
  <si>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</si>
  <si>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</si>
  <si>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</si>
  <si>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</si>
  <si>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</si>
  <si>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</si>
  <si>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</si>
  <si>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</si>
  <si>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</si>
  <si>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</si>
  <si>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</si>
  <si>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</si>
  <si>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</si>
  <si>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</si>
  <si>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</si>
  <si>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</si>
  <si>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</si>
  <si>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</si>
  <si>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</si>
  <si>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</si>
  <si>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</si>
  <si>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</si>
  <si>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</si>
  <si>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</si>
  <si>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</si>
  <si>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</si>
  <si>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</si>
  <si>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</si>
  <si>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</si>
  <si>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</si>
  <si>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</si>
  <si>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</si>
  <si>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</si>
  <si>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</si>
  <si>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</si>
  <si>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</si>
  <si>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</si>
  <si>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</si>
  <si>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</si>
  <si>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</si>
  <si>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</si>
  <si>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</si>
  <si>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</si>
  <si>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</si>
  <si>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</si>
  <si>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</si>
  <si>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</si>
  <si>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</si>
  <si>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</si>
  <si>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</si>
  <si>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</si>
  <si>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</si>
  <si>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</si>
  <si>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</si>
  <si>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</si>
  <si>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</si>
  <si>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</si>
  <si>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</si>
  <si>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</si>
  <si>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</si>
  <si>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</si>
  <si>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</si>
  <si>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</si>
  <si>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</si>
  <si>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</si>
  <si>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</si>
  <si>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</si>
  <si>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</si>
  <si>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</si>
  <si>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</si>
  <si>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</si>
  <si>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</si>
  <si>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</si>
  <si>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</si>
  <si>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</si>
  <si>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</si>
  <si>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</si>
  <si>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</si>
  <si>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</si>
  <si>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</si>
  <si>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</si>
  <si>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</si>
  <si>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</si>
  <si>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</si>
  <si>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</si>
  <si>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</si>
  <si>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</si>
  <si>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</si>
  <si>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</si>
  <si>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</si>
  <si>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</si>
  <si>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</si>
  <si>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</si>
  <si>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</si>
  <si>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</si>
  <si>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</si>
  <si>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</si>
  <si>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</si>
  <si>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</si>
  <si>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</si>
  <si>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</si>
  <si>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</si>
  <si>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</si>
  <si>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</si>
  <si>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</si>
  <si>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</si>
  <si>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</si>
  <si>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</si>
  <si>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</si>
  <si>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</si>
  <si>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</si>
  <si>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</si>
  <si>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</si>
  <si>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</si>
  <si>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</si>
  <si>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</si>
  <si>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</si>
  <si>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</si>
  <si>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</si>
  <si>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</si>
  <si>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</si>
  <si>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</si>
  <si>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</si>
  <si>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</si>
  <si>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</si>
  <si>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</si>
  <si>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</si>
  <si>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</si>
  <si>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</si>
  <si>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</si>
  <si>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</si>
  <si>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</si>
  <si>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</si>
  <si>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</si>
  <si>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</si>
  <si>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</si>
  <si>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</si>
  <si>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</si>
  <si>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</si>
  <si>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</si>
  <si>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</si>
  <si>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</si>
  <si>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</si>
  <si>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</si>
  <si>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</si>
  <si>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</si>
  <si>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</si>
  <si>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</si>
  <si>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</si>
  <si>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</si>
  <si>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</si>
  <si>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</si>
  <si>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</si>
  <si>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</si>
  <si>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</si>
  <si>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</si>
  <si>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</si>
  <si>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</si>
  <si>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</si>
  <si>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</si>
  <si>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</si>
  <si>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</si>
  <si>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</si>
  <si>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</si>
  <si>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</si>
  <si>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</si>
  <si>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</si>
  <si>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</si>
  <si>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</si>
  <si>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</si>
  <si>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</si>
  <si>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</si>
  <si>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</si>
  <si>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</si>
  <si>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</si>
  <si>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</si>
  <si>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</si>
  <si>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</si>
  <si>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</si>
  <si>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</si>
  <si>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</si>
  <si>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</si>
  <si>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</si>
  <si>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</si>
  <si>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</si>
  <si>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</si>
  <si>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</si>
  <si>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</si>
  <si>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</si>
  <si>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</si>
  <si>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</si>
  <si>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</si>
  <si>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</si>
  <si>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</si>
  <si>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</si>
  <si>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</si>
  <si>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</si>
  <si>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</si>
  <si>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</si>
  <si>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</si>
  <si>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</si>
  <si>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</si>
  <si>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</si>
  <si>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</si>
  <si>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</si>
  <si>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</si>
  <si>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</si>
  <si>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</si>
  <si>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</si>
  <si>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</si>
  <si>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</si>
  <si>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</si>
  <si>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</si>
  <si>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</si>
  <si>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</si>
  <si>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</si>
  <si>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</si>
  <si>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</si>
  <si>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</si>
  <si>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</si>
  <si>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</si>
  <si>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</si>
  <si>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</si>
  <si>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</si>
  <si>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</si>
  <si>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</si>
  <si>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</si>
  <si>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</si>
  <si>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</si>
  <si>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</si>
  <si>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</si>
  <si>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</si>
  <si>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</si>
  <si>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</si>
  <si>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</si>
  <si>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</si>
  <si>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</si>
  <si>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</si>
  <si>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</si>
  <si>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</si>
  <si>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</si>
  <si>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</si>
  <si>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</si>
  <si>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</si>
  <si>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</si>
  <si>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</si>
  <si>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</si>
  <si>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</si>
  <si>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</si>
  <si>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</si>
  <si>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</si>
  <si>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</si>
  <si>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</si>
  <si>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</si>
  <si>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</si>
  <si>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</si>
  <si>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</si>
  <si>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</si>
  <si>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</si>
  <si>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</si>
  <si>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</si>
  <si>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</si>
  <si>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</si>
  <si>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</si>
  <si>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</si>
  <si>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</si>
  <si>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</si>
  <si>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</si>
  <si>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</si>
  <si>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</si>
  <si>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</si>
  <si>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</si>
  <si>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</si>
  <si>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</si>
  <si>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</si>
  <si>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</si>
  <si>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</si>
  <si>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</si>
  <si>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</si>
  <si>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</si>
  <si>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</si>
  <si>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</si>
  <si>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</si>
  <si>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</si>
  <si>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</si>
  <si>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</si>
  <si>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</si>
  <si>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</si>
  <si>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</si>
  <si>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</si>
  <si>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</si>
  <si>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</si>
  <si>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</si>
  <si>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</si>
  <si>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</si>
  <si>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</si>
  <si>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</si>
  <si>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</si>
  <si>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</si>
  <si>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</si>
  <si>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</si>
  <si>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</si>
  <si>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</si>
  <si>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</si>
  <si>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</si>
  <si>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</si>
  <si>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</si>
  <si>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</si>
  <si>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</si>
  <si>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</si>
  <si>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</si>
  <si>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</si>
  <si>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</si>
  <si>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</si>
  <si>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</si>
  <si>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</si>
  <si>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</si>
  <si>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</si>
  <si>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</si>
  <si>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</si>
  <si>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</si>
  <si>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</si>
  <si>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</si>
  <si>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</si>
  <si>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</si>
  <si>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</si>
  <si>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</si>
  <si>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</si>
  <si>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</si>
  <si>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</si>
  <si>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</si>
  <si>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</si>
  <si>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</si>
  <si>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</si>
  <si>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</si>
  <si>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</si>
  <si>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</si>
  <si>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</si>
  <si>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</si>
  <si>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</si>
  <si>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</si>
  <si>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</si>
  <si>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</si>
  <si>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</si>
  <si>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</si>
  <si>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</si>
  <si>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</si>
  <si>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</si>
  <si>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</si>
  <si>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</si>
  <si>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</si>
  <si>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</si>
  <si>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</si>
  <si>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</si>
  <si>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</si>
  <si>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</si>
  <si>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</si>
  <si>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</si>
  <si>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</si>
  <si>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</si>
  <si>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</si>
  <si>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</si>
  <si>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</si>
  <si>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</si>
  <si>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</si>
  <si>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</si>
  <si>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</si>
  <si>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</si>
  <si>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</si>
  <si>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</si>
  <si>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</si>
  <si>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</si>
  <si>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</si>
  <si>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</si>
  <si>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</si>
  <si>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</si>
  <si>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</si>
  <si>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</si>
  <si>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</si>
  <si>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</si>
  <si>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</si>
  <si>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</si>
  <si>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</si>
  <si>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</si>
  <si>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</si>
  <si>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</si>
  <si>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</si>
  <si>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</si>
  <si>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</si>
  <si>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</si>
  <si>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</si>
  <si>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</si>
  <si>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</si>
  <si>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</si>
  <si>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</si>
  <si>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</si>
  <si>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</si>
  <si>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</si>
  <si>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</si>
  <si>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</si>
  <si>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</si>
  <si>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</si>
  <si>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</si>
  <si>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</si>
  <si>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</si>
  <si>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</si>
  <si>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</si>
  <si>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</si>
  <si>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</si>
  <si>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</si>
  <si>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</si>
  <si>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</si>
  <si>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</si>
  <si>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</si>
  <si>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</si>
  <si>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</si>
  <si>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</si>
  <si>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</si>
  <si>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</si>
  <si>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</si>
  <si>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</si>
  <si>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</si>
  <si>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</si>
  <si>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</si>
  <si>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</si>
  <si>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</si>
  <si>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</si>
  <si>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</si>
  <si>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</si>
  <si>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</si>
  <si>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</si>
  <si>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</si>
  <si>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</si>
  <si>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</si>
  <si>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</si>
  <si>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</si>
  <si>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</si>
  <si>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</si>
  <si>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</si>
  <si>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</si>
  <si>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</si>
  <si>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</si>
  <si>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</si>
  <si>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</si>
  <si>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</si>
  <si>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</si>
  <si>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</si>
  <si>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</si>
  <si>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</si>
  <si>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</si>
  <si>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</si>
  <si>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</si>
  <si>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</si>
  <si>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</si>
  <si>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</si>
  <si>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</si>
  <si>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</si>
  <si>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</si>
  <si>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</si>
  <si>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</si>
  <si>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</si>
  <si>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</si>
  <si>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</si>
  <si>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</si>
  <si>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</si>
  <si>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</si>
  <si>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</si>
  <si>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</si>
  <si>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</si>
  <si>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</si>
  <si>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</si>
  <si>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</si>
  <si>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</si>
  <si>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</si>
  <si>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</si>
  <si>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</si>
  <si>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</si>
  <si>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</si>
  <si>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</si>
  <si>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</si>
  <si>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</si>
  <si>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</si>
  <si>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</si>
  <si>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</si>
  <si>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</si>
  <si>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</si>
  <si>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</si>
  <si>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</si>
  <si>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</si>
  <si>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</si>
  <si>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</si>
  <si>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</si>
  <si>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</si>
  <si>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</si>
  <si>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</si>
  <si>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</si>
  <si>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</si>
  <si>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</si>
  <si>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</si>
  <si>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</si>
  <si>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</si>
  <si>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</si>
  <si>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</si>
  <si>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</si>
  <si>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</si>
  <si>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</si>
  <si>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</si>
  <si>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</si>
  <si>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</si>
  <si>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</si>
  <si>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</si>
  <si>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</si>
  <si>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</si>
  <si>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</si>
  <si>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</si>
  <si>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</si>
  <si>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</si>
  <si>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</si>
  <si>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</si>
  <si>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</si>
  <si>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</si>
  <si>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</si>
  <si>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</si>
  <si>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</si>
  <si>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</si>
  <si>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</si>
  <si>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</si>
  <si>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</si>
  <si>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</si>
  <si>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</si>
  <si>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</si>
  <si>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</si>
  <si>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</si>
  <si>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</si>
  <si>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</si>
  <si>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</si>
  <si>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</si>
  <si>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</si>
  <si>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</si>
  <si>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</si>
  <si>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</si>
  <si>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</si>
  <si>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</si>
  <si>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</si>
  <si>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</si>
  <si>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</si>
  <si>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</si>
  <si>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</si>
  <si>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</si>
  <si>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</si>
  <si>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</si>
  <si>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</si>
  <si>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</si>
  <si>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</si>
  <si>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</si>
  <si>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</si>
  <si>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</si>
  <si>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</si>
  <si>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</si>
  <si>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</si>
  <si>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</si>
  <si>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</si>
  <si>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</si>
  <si>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</si>
  <si>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</si>
  <si>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</si>
  <si>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</si>
  <si>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</si>
  <si>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</si>
  <si>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</si>
  <si>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</si>
  <si>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</si>
  <si>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</si>
  <si>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</si>
  <si>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</si>
  <si>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</si>
  <si>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</si>
  <si>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</si>
  <si>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</si>
  <si>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</si>
  <si>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</si>
  <si>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</si>
  <si>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</si>
  <si>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</si>
  <si>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</si>
  <si>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</si>
  <si>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</si>
  <si>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</si>
  <si>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</si>
  <si>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</si>
  <si>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</si>
  <si>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</si>
  <si>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</si>
  <si>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</si>
  <si>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</si>
  <si>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</si>
  <si>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</si>
  <si>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</si>
  <si>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</si>
  <si>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</si>
  <si>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</si>
  <si>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</si>
  <si>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</si>
  <si>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</si>
  <si>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</si>
  <si>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</si>
  <si>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</si>
  <si>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</si>
  <si>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</si>
  <si>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</si>
  <si>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</si>
  <si>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</si>
  <si>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</si>
  <si>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</si>
  <si>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</si>
  <si>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</si>
  <si>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</si>
  <si>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</si>
  <si>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</si>
  <si>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</si>
  <si>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</si>
  <si>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</si>
  <si>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</si>
  <si>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</si>
  <si>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</si>
  <si>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</si>
  <si>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</si>
  <si>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</si>
  <si>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</si>
  <si>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</si>
  <si>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</si>
  <si>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</si>
  <si>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</si>
  <si>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</si>
  <si>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</si>
  <si>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</si>
  <si>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</si>
  <si>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</si>
  <si>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</si>
  <si>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</si>
  <si>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</si>
  <si>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</si>
  <si>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</si>
  <si>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</si>
  <si>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</si>
  <si>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</si>
  <si>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</si>
  <si>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</si>
  <si>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</si>
  <si>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</si>
  <si>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</si>
  <si>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</si>
  <si>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</si>
  <si>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</si>
  <si>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</si>
  <si>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</si>
  <si>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</si>
  <si>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</si>
  <si>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</si>
  <si>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</si>
  <si>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</si>
  <si>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</si>
  <si>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</si>
  <si>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</si>
  <si>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</si>
  <si>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</si>
  <si>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</si>
  <si>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</si>
  <si>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</si>
  <si>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</si>
  <si>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</si>
  <si>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</si>
  <si>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</si>
  <si>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</si>
  <si>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</si>
  <si>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</si>
  <si>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</si>
  <si>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</si>
  <si>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</si>
  <si>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</si>
  <si>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</si>
  <si>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</si>
  <si>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</si>
  <si>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</si>
  <si>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</si>
  <si>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</si>
  <si>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</si>
  <si>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</si>
  <si>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</si>
  <si>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</si>
  <si>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</si>
  <si>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</si>
  <si>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</si>
  <si>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</si>
  <si>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</si>
  <si>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</si>
  <si>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</si>
  <si>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</si>
  <si>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</si>
  <si>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</si>
  <si>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</si>
  <si>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</si>
  <si>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</si>
  <si>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</si>
  <si>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</si>
  <si>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</si>
  <si>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</si>
  <si>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</si>
  <si>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</si>
  <si>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</si>
  <si>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</si>
  <si>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</si>
  <si>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</si>
  <si>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</si>
  <si>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</si>
  <si>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</si>
  <si>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</si>
  <si>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</si>
  <si>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</si>
  <si>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</si>
  <si>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</si>
  <si>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</si>
  <si>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</si>
  <si>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</si>
  <si>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</si>
  <si>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</si>
  <si>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</si>
  <si>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</si>
  <si>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</si>
  <si>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</si>
  <si>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</si>
  <si>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</si>
  <si>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</si>
  <si>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</si>
  <si>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</si>
  <si>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</si>
  <si>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</si>
  <si>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</si>
  <si>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</si>
  <si>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</si>
  <si>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</si>
  <si>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</si>
  <si>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</si>
  <si>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</si>
  <si>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</si>
  <si>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</si>
  <si>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</si>
  <si>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</si>
  <si>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</si>
  <si>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</si>
  <si>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</si>
  <si>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</si>
  <si>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</si>
  <si>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</si>
  <si>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</si>
  <si>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</si>
  <si>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</si>
  <si>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</si>
  <si>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</si>
  <si>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</si>
  <si>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</si>
  <si>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</si>
  <si>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</si>
  <si>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</si>
  <si>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</si>
  <si>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</si>
  <si>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</si>
  <si>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</si>
  <si>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</si>
  <si>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</si>
  <si>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</si>
  <si>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</si>
  <si>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</si>
  <si>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</si>
  <si>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</si>
  <si>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</si>
  <si>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</si>
  <si>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</si>
  <si>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</si>
  <si>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</si>
  <si>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</si>
  <si>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</si>
  <si>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</si>
  <si>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</si>
  <si>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</si>
  <si>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</si>
  <si>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</si>
  <si>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</si>
  <si>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</si>
  <si>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</si>
  <si>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</si>
  <si>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</si>
  <si>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</si>
  <si>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</si>
  <si>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</si>
  <si>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</si>
  <si>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</si>
  <si>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</si>
  <si>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</si>
  <si>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</si>
  <si>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</si>
  <si>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</si>
  <si>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</si>
  <si>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</si>
  <si>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</si>
  <si>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</si>
  <si>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</si>
  <si>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</si>
  <si>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</si>
  <si>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</si>
  <si>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</si>
  <si>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</si>
  <si>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</si>
  <si>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</si>
  <si>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</si>
  <si>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</si>
  <si>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</si>
  <si>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</si>
  <si>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</si>
  <si>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</si>
  <si>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</si>
  <si>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</si>
  <si>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</si>
  <si>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</si>
  <si>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</si>
  <si>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</si>
  <si>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</si>
  <si>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</si>
  <si>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</si>
  <si>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</si>
  <si>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</si>
  <si>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</si>
  <si>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</si>
  <si>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</si>
  <si>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</si>
  <si>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</si>
  <si>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</si>
  <si>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</si>
  <si>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</si>
  <si>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</si>
  <si>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</si>
  <si>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</si>
  <si>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</si>
  <si>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</si>
  <si>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</si>
  <si>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</si>
  <si>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</si>
  <si>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</si>
  <si>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</si>
  <si>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</si>
  <si>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</si>
  <si>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</si>
  <si>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</si>
  <si>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</si>
  <si>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</si>
  <si>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</si>
  <si>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</si>
  <si>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</si>
  <si>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</si>
  <si>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</si>
  <si>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</si>
  <si>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</si>
  <si>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</si>
  <si>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</si>
  <si>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</si>
  <si>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</si>
  <si>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</si>
  <si>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</si>
  <si>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</si>
  <si>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</si>
  <si>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</si>
  <si>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</si>
  <si>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</si>
  <si>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</si>
  <si>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</si>
  <si>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</si>
  <si>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</si>
  <si>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</si>
  <si>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</si>
  <si>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</si>
  <si>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</si>
  <si>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</si>
  <si>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</si>
  <si>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</si>
  <si>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</si>
  <si>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</si>
  <si>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</si>
  <si>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</si>
  <si>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</si>
  <si>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</si>
  <si>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</si>
  <si>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</si>
  <si>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</si>
  <si>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</si>
  <si>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</si>
  <si>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</si>
  <si>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</si>
  <si>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</si>
  <si>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</si>
  <si>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</si>
  <si>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</si>
  <si>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</si>
  <si>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</si>
  <si>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</si>
  <si>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</si>
  <si>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</si>
  <si>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</si>
  <si>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</si>
  <si>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</si>
  <si>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</si>
  <si>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</si>
  <si>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</si>
  <si>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</si>
  <si>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</si>
  <si>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</si>
  <si>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</si>
  <si>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</si>
  <si>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</si>
  <si>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</si>
  <si>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</si>
  <si>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</si>
  <si>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</si>
  <si>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</si>
  <si>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</si>
  <si>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</si>
  <si>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</si>
  <si>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</si>
  <si>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</si>
  <si>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</si>
  <si>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</si>
  <si>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</si>
  <si>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</si>
  <si>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</si>
  <si>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</si>
  <si>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</si>
  <si>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</si>
  <si>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</si>
  <si>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</si>
  <si>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</si>
  <si>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</si>
  <si>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</si>
  <si>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</si>
  <si>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</si>
  <si>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</si>
  <si>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</si>
  <si>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</si>
  <si>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</si>
  <si>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</si>
  <si>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</si>
  <si>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</si>
  <si>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</si>
  <si>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</si>
  <si>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</si>
  <si>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</si>
  <si>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</si>
  <si>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</si>
  <si>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</si>
  <si>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</si>
  <si>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</si>
  <si>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</si>
  <si>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</si>
  <si>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</si>
  <si>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</si>
  <si>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</si>
  <si>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</si>
  <si>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</si>
  <si>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</si>
  <si>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</si>
  <si>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</si>
  <si>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</si>
  <si>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</si>
  <si>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</si>
  <si>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</si>
  <si>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</si>
  <si>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</si>
  <si>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</si>
  <si>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</si>
  <si>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</si>
  <si>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</si>
  <si>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</si>
  <si>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</si>
  <si>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</si>
  <si>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</si>
  <si>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</si>
  <si>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</si>
  <si>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</si>
  <si>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</si>
  <si>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</si>
  <si>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</si>
  <si>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</si>
  <si>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</si>
  <si>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</si>
  <si>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</si>
  <si>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</si>
  <si>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</si>
  <si>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</si>
  <si>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</si>
  <si>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</si>
  <si>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</si>
  <si>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</si>
  <si>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</si>
  <si>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</si>
  <si>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</si>
  <si>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</si>
  <si>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</si>
  <si>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</si>
  <si>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</si>
  <si>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</si>
  <si>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</si>
  <si>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</si>
  <si>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</si>
  <si>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</si>
  <si>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</si>
  <si>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</si>
  <si>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</si>
  <si>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</si>
  <si>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</si>
  <si>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</si>
  <si>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</si>
  <si>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</si>
  <si>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</si>
  <si>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</si>
  <si>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</si>
  <si>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</si>
  <si>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</si>
  <si>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</si>
  <si>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</si>
  <si>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</si>
  <si>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</si>
  <si>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</si>
  <si>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</si>
  <si>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</si>
  <si>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</si>
  <si>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</si>
  <si>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</si>
  <si>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</si>
  <si>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</si>
  <si>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</si>
  <si>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</si>
  <si>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</si>
  <si>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</si>
  <si>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</si>
  <si>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</si>
  <si>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</si>
  <si>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</si>
  <si>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</si>
  <si>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</si>
  <si>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</si>
  <si>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</si>
  <si>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</si>
  <si>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</si>
  <si>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</si>
  <si>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</si>
  <si>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</si>
  <si>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</si>
  <si>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</si>
  <si>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</si>
  <si>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</si>
  <si>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</si>
  <si>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</si>
  <si>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</si>
  <si>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</si>
  <si>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</si>
  <si>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</si>
  <si>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</si>
  <si>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</si>
  <si>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</si>
  <si>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</si>
  <si>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</si>
  <si>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</si>
  <si>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</si>
  <si>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</si>
  <si>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</si>
  <si>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</si>
  <si>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</si>
  <si>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</si>
  <si>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</si>
  <si>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</si>
  <si>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</si>
  <si>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</si>
  <si>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</si>
  <si>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</si>
  <si>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</si>
  <si>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</si>
  <si>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</si>
  <si>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</si>
  <si>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</si>
  <si>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</si>
  <si>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</si>
  <si>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</si>
  <si>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</si>
  <si>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</si>
  <si>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</si>
  <si>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</si>
  <si>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</si>
  <si>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</si>
  <si>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</si>
  <si>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</si>
  <si>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</si>
  <si>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</si>
  <si>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</si>
  <si>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</si>
  <si>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</si>
  <si>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</si>
  <si>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</si>
  <si>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</si>
  <si>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</si>
  <si>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</si>
  <si>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</si>
  <si>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</si>
  <si>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</si>
  <si>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</si>
  <si>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</si>
  <si>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</si>
  <si>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</si>
  <si>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</si>
  <si>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</si>
  <si>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</si>
  <si>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</si>
  <si>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</si>
  <si>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</si>
  <si>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</si>
  <si>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</si>
  <si>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</si>
  <si>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</si>
  <si>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</si>
  <si>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</si>
  <si>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</si>
  <si>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</si>
  <si>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</si>
  <si>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</si>
  <si>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</si>
  <si>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</si>
  <si>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</si>
  <si>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</si>
  <si>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</si>
  <si>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</si>
  <si>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</si>
  <si>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</si>
  <si>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</si>
  <si>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</si>
  <si>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</si>
  <si>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</si>
  <si>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</si>
  <si>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</si>
  <si>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</si>
  <si>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</si>
  <si>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</si>
  <si>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</si>
  <si>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</si>
  <si>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</si>
  <si>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</si>
  <si>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</si>
  <si>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</si>
  <si>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</si>
  <si>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</si>
  <si>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</si>
  <si>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</si>
  <si>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</si>
  <si>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</si>
  <si>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</si>
  <si>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</si>
  <si>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</si>
  <si>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</si>
  <si>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</si>
  <si>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</si>
  <si>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</si>
  <si>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</si>
  <si>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</si>
  <si>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</si>
  <si>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</si>
  <si>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</si>
  <si>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</si>
  <si>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</si>
  <si>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</si>
  <si>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</si>
  <si>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</si>
  <si>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</si>
  <si>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</si>
  <si>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</si>
  <si>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</si>
  <si>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</si>
  <si>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</si>
  <si>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</si>
  <si>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</si>
  <si>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</si>
  <si>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</si>
  <si>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</si>
  <si>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</si>
  <si>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</si>
  <si>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</si>
  <si>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</si>
  <si>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</si>
  <si>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</si>
  <si>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</si>
  <si>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</si>
  <si>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</si>
  <si>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</si>
  <si>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</si>
  <si>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</si>
  <si>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</si>
  <si>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</si>
  <si>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</si>
  <si>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</si>
  <si>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</si>
  <si>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</si>
  <si>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</si>
  <si>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</si>
  <si>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</si>
  <si>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</si>
  <si>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</si>
  <si>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</si>
  <si>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</si>
  <si>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</si>
  <si>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</si>
  <si>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</si>
  <si>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</si>
  <si>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</si>
  <si>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</si>
  <si>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</si>
  <si>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</si>
  <si>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</si>
  <si>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</si>
  <si>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</si>
  <si>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</si>
  <si>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</si>
  <si>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</si>
  <si>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</si>
  <si>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</si>
  <si>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</si>
  <si>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</si>
  <si>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</si>
  <si>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</si>
  <si>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</si>
  <si>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</si>
  <si>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</si>
  <si>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</si>
  <si>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</si>
  <si>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</si>
  <si>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</si>
  <si>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</si>
  <si>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</si>
  <si>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</si>
  <si>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</si>
  <si>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</si>
  <si>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</si>
  <si>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</si>
  <si>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</si>
  <si>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</si>
  <si>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</si>
  <si>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</si>
  <si>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</si>
  <si>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</si>
  <si>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</si>
  <si>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</si>
  <si>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</si>
  <si>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</si>
  <si>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</si>
  <si>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</si>
  <si>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</si>
  <si>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</si>
  <si>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</si>
  <si>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</si>
  <si>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</si>
  <si>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</si>
  <si>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</si>
  <si>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</si>
  <si>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</si>
  <si>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</si>
  <si>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</si>
  <si>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</si>
  <si>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</si>
  <si>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</si>
  <si>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</si>
  <si>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</si>
  <si>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</si>
  <si>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</si>
  <si>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</si>
  <si>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</si>
  <si>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</si>
  <si>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</si>
  <si>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</si>
  <si>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</si>
  <si>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</si>
  <si>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</si>
  <si>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</si>
  <si>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</si>
  <si>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</si>
  <si>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</si>
  <si>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</si>
  <si>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</si>
  <si>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</si>
  <si>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</si>
  <si>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</si>
  <si>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</si>
  <si>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</si>
  <si>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</si>
  <si>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</si>
  <si>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</si>
  <si>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</si>
  <si>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</si>
  <si>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</si>
  <si>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</si>
  <si>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</si>
  <si>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</si>
  <si>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</si>
  <si>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</si>
  <si>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</si>
  <si>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</si>
  <si>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</si>
  <si>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</si>
  <si>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</si>
  <si>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</si>
  <si>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</si>
  <si>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</si>
  <si>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</si>
  <si>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</si>
  <si>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</si>
  <si>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</si>
  <si>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</si>
  <si>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</si>
  <si>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</si>
  <si>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</si>
  <si>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</si>
  <si>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</si>
  <si>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</si>
  <si>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</si>
  <si>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</si>
  <si>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</si>
  <si>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</si>
  <si>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</si>
  <si>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</si>
  <si>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</si>
  <si>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</si>
  <si>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</si>
  <si>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</si>
  <si>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</si>
  <si>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</si>
  <si>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</si>
  <si>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</si>
  <si>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</si>
  <si>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</si>
  <si>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</si>
  <si>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</si>
  <si>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</si>
  <si>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</si>
  <si>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</si>
  <si>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</si>
  <si>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</si>
  <si>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</si>
  <si>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</si>
  <si>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</si>
  <si>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</si>
  <si>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</si>
  <si>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</si>
  <si>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</si>
  <si>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</si>
  <si>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</si>
  <si>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</si>
  <si>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</si>
  <si>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</si>
  <si>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</si>
  <si>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</si>
  <si>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</si>
  <si>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</si>
  <si>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</si>
  <si>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</si>
  <si>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</si>
  <si>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</si>
  <si>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</si>
  <si>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</si>
  <si>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</si>
  <si>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</si>
  <si>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</si>
  <si>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</si>
  <si>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</si>
  <si>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</si>
  <si>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</si>
  <si>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</si>
  <si>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</si>
  <si>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</si>
  <si>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</si>
  <si>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</si>
  <si>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</si>
  <si>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</si>
  <si>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</si>
  <si>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</si>
  <si>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</si>
  <si>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</si>
  <si>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</si>
  <si>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</si>
  <si>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</si>
  <si>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</si>
  <si>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</si>
  <si>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</si>
  <si>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</si>
  <si>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</si>
  <si>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</si>
  <si>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</si>
  <si>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</si>
  <si>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</si>
  <si>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</si>
  <si>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</si>
  <si>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</si>
  <si>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</si>
  <si>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</si>
  <si>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</si>
  <si>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</si>
  <si>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</si>
  <si>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</si>
  <si>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</si>
  <si>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</si>
  <si>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</si>
  <si>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</si>
  <si>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</si>
  <si>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</si>
  <si>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</si>
  <si>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</si>
  <si>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</si>
  <si>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</si>
  <si>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</si>
  <si>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</si>
  <si>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</si>
  <si>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</si>
  <si>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</si>
  <si>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</si>
  <si>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</si>
  <si>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</si>
  <si>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</si>
  <si>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</si>
  <si>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</si>
  <si>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</si>
  <si>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</si>
  <si>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</si>
  <si>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</si>
  <si>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</si>
  <si>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</si>
  <si>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</si>
  <si>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</si>
  <si>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</si>
  <si>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</si>
  <si>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</si>
  <si>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</si>
  <si>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</si>
  <si>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</si>
  <si>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</si>
  <si>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</si>
  <si>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</si>
  <si>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</si>
  <si>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</si>
  <si>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</si>
  <si>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</si>
  <si>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</si>
  <si>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</si>
  <si>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</si>
  <si>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</si>
  <si>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</si>
  <si>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</si>
  <si>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</si>
  <si>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</si>
  <si>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</si>
  <si>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</si>
  <si>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</si>
  <si>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</si>
  <si>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</si>
  <si>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</si>
  <si>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</si>
  <si>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</si>
  <si>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</si>
  <si>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</si>
  <si>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</si>
  <si>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</si>
  <si>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</si>
  <si>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</si>
  <si>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</si>
  <si>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</si>
  <si>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</si>
  <si>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</si>
  <si>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</si>
  <si>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</si>
  <si>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</si>
  <si>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</si>
  <si>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</si>
  <si>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</si>
  <si>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</si>
  <si>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</si>
  <si>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</si>
  <si>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</si>
  <si>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</si>
  <si>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</si>
  <si>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</si>
  <si>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</si>
  <si>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</si>
  <si>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</si>
  <si>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</si>
  <si>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</si>
  <si>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</si>
  <si>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</si>
  <si>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</si>
  <si>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</si>
  <si>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</si>
  <si>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</si>
  <si>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</si>
  <si>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</si>
  <si>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</si>
  <si>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</si>
  <si>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</si>
  <si>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</si>
  <si>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</si>
  <si>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</si>
  <si>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</si>
  <si>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</si>
  <si>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</si>
  <si>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</si>
  <si>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</si>
  <si>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</si>
  <si>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</si>
  <si>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</si>
  <si>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</si>
  <si>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</si>
  <si>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</si>
  <si>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</si>
  <si>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</si>
  <si>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</si>
  <si>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</si>
  <si>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</si>
  <si>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</si>
  <si>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</si>
  <si>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</si>
  <si>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</si>
  <si>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</si>
  <si>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</si>
  <si>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</si>
  <si>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</si>
  <si>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</si>
  <si>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</si>
  <si>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</si>
  <si>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</si>
  <si>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</si>
  <si>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</si>
  <si>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</si>
  <si>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</si>
  <si>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</si>
  <si>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</si>
  <si>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</si>
  <si>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</si>
  <si>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</si>
  <si>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</si>
  <si>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</si>
  <si>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</si>
  <si>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</si>
  <si>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</si>
  <si>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</si>
  <si>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</si>
  <si>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</si>
  <si>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</si>
  <si>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</si>
  <si>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</si>
  <si>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</si>
  <si>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</si>
  <si>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</si>
  <si>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</si>
  <si>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</si>
  <si>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</si>
  <si>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</si>
  <si>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</si>
  <si>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</si>
  <si>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</si>
  <si>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</si>
  <si>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</si>
  <si>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</si>
  <si>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</si>
  <si>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</si>
  <si>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</si>
  <si>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</si>
  <si>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</si>
  <si>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</si>
  <si>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</si>
  <si>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</si>
  <si>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</si>
  <si>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</si>
  <si>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</si>
  <si>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</si>
  <si>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</si>
  <si>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</si>
  <si>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</si>
  <si>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</si>
  <si>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</si>
  <si>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</si>
  <si>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</si>
  <si>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</si>
  <si>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</si>
  <si>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</si>
  <si>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</si>
  <si>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</si>
  <si>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</si>
  <si>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</si>
  <si>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</si>
  <si>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</si>
  <si>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</si>
  <si>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</si>
  <si>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</si>
  <si>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</si>
  <si>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</si>
  <si>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</si>
  <si>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</si>
  <si>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</si>
  <si>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</si>
  <si>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</si>
  <si>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</si>
  <si>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</si>
  <si>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</si>
  <si>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</si>
  <si>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</si>
  <si>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</si>
  <si>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</si>
  <si>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</si>
  <si>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</si>
  <si>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</si>
  <si>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</si>
  <si>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</si>
  <si>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</si>
  <si>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</si>
  <si>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</si>
  <si>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</si>
  <si>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</si>
  <si>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</si>
  <si>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</si>
  <si>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</si>
  <si>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</si>
  <si>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</si>
  <si>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</si>
  <si>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</si>
  <si>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</si>
  <si>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</si>
  <si>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</si>
  <si>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</si>
  <si>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</si>
  <si>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</si>
  <si>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</si>
  <si>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</si>
  <si>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</si>
  <si>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</si>
  <si>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</si>
  <si>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</si>
  <si>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</si>
  <si>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</si>
  <si>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</si>
  <si>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</si>
  <si>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</si>
  <si>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</si>
  <si>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</si>
  <si>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</si>
  <si>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</si>
  <si>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</si>
  <si>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</si>
  <si>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</si>
  <si>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</si>
  <si>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</si>
  <si>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</si>
  <si>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</si>
  <si>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</si>
  <si>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</si>
  <si>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</si>
  <si>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</si>
  <si>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</si>
  <si>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</si>
  <si>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</si>
  <si>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</si>
  <si>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</si>
  <si>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</si>
  <si>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</si>
  <si>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</si>
  <si>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</si>
  <si>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</si>
  <si>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</si>
  <si>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</si>
  <si>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</si>
  <si>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</si>
  <si>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</si>
  <si>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</si>
  <si>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</si>
  <si>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</si>
  <si>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</si>
  <si>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</si>
  <si>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</si>
  <si>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</si>
  <si>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</si>
  <si>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</si>
  <si>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</si>
  <si>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</si>
  <si>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</si>
  <si>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</si>
  <si>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</si>
  <si>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</si>
  <si>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</si>
  <si>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</si>
  <si>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</si>
  <si>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</si>
  <si>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</si>
  <si>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</si>
  <si>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</si>
  <si>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</si>
  <si>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</si>
  <si>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</si>
  <si>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</si>
  <si>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</si>
  <si>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</si>
  <si>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</si>
  <si>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</si>
  <si>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</si>
  <si>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</si>
  <si>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</si>
  <si>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</si>
  <si>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</si>
  <si>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</si>
  <si>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</si>
  <si>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</si>
  <si>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</si>
  <si>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</si>
  <si>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</si>
  <si>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</si>
  <si>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</si>
  <si>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</si>
  <si>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</si>
  <si>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</si>
  <si>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</si>
  <si>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</si>
  <si>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</si>
  <si>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</si>
  <si>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</si>
  <si>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</si>
  <si>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</si>
  <si>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</si>
  <si>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</si>
  <si>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</si>
  <si>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</si>
  <si>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</si>
  <si>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</si>
  <si>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</si>
  <si>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</si>
  <si>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</si>
  <si>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</si>
  <si>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</si>
  <si>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</si>
  <si>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</si>
  <si>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</si>
  <si>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</si>
  <si>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</si>
  <si>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</si>
  <si>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</si>
  <si>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</si>
  <si>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</si>
  <si>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</si>
  <si>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</si>
  <si>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</si>
  <si>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</si>
  <si>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</si>
  <si>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</si>
  <si>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</si>
  <si>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</si>
  <si>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</si>
  <si>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</si>
  <si>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</si>
  <si>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</si>
  <si>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</si>
  <si>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</si>
  <si>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</si>
  <si>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</si>
  <si>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</si>
  <si>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</si>
  <si>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</si>
  <si>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</si>
  <si>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</si>
  <si>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</si>
  <si>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</si>
  <si>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</si>
  <si>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</si>
  <si>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</si>
  <si>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</si>
  <si>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</si>
  <si>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</si>
  <si>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</si>
  <si>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</si>
  <si>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</si>
  <si>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</si>
  <si>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</si>
  <si>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</si>
  <si>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</si>
  <si>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</si>
  <si>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</si>
  <si>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</si>
  <si>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</si>
  <si>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</si>
  <si>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</si>
  <si>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</si>
  <si>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</si>
  <si>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</si>
  <si>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</si>
  <si>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</si>
  <si>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</si>
  <si>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</si>
  <si>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</si>
  <si>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</si>
  <si>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</si>
  <si>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</si>
  <si>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</si>
  <si>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</si>
  <si>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</si>
  <si>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</si>
  <si>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</si>
  <si>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</si>
  <si>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</si>
  <si>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</si>
  <si>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</si>
  <si>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</si>
  <si>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</si>
  <si>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</si>
  <si>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</si>
  <si>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</si>
  <si>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</si>
  <si>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</si>
  <si>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</si>
  <si>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</si>
  <si>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</si>
  <si>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</si>
  <si>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</si>
  <si>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</si>
  <si>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</si>
  <si>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</si>
  <si>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</si>
  <si>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</si>
  <si>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</si>
  <si>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</si>
  <si>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</si>
  <si>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</si>
  <si>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</si>
  <si>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</si>
  <si>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</si>
  <si>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</si>
  <si>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</si>
  <si>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</si>
  <si>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</si>
  <si>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</si>
  <si>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</si>
  <si>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</si>
  <si>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</si>
  <si>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</si>
  <si>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</si>
  <si>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</si>
  <si>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</si>
  <si>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</si>
  <si>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</si>
  <si>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</si>
  <si>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</si>
  <si>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</si>
  <si>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</si>
  <si>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</si>
  <si>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</si>
  <si>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</si>
  <si>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</si>
  <si>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</si>
  <si>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</si>
  <si>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</si>
  <si>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</si>
  <si>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</si>
  <si>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</si>
  <si>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</si>
  <si>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</si>
  <si>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</si>
  <si>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</si>
  <si>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</si>
  <si>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</si>
  <si>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</si>
  <si>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</si>
  <si>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</si>
  <si>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</si>
  <si>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</si>
  <si>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</si>
  <si>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</si>
  <si>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</si>
  <si>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</si>
  <si>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</si>
  <si>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</si>
  <si>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</si>
  <si>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</si>
  <si>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</si>
  <si>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</si>
  <si>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</si>
  <si>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</si>
  <si>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</si>
  <si>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</si>
  <si>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</si>
  <si>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</si>
  <si>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</si>
  <si>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</si>
  <si>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</si>
  <si>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</si>
  <si>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</si>
  <si>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</si>
  <si>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</si>
  <si>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</si>
  <si>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</si>
  <si>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</si>
  <si>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</si>
  <si>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</si>
  <si>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</si>
  <si>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</si>
  <si>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</si>
  <si>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</si>
  <si>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</si>
  <si>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</si>
  <si>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</si>
  <si>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</si>
  <si>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</si>
  <si>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</si>
  <si>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</si>
  <si>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</si>
  <si>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</si>
  <si>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</si>
  <si>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</si>
  <si>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</si>
  <si>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</si>
  <si>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</si>
  <si>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</si>
  <si>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</si>
  <si>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</si>
  <si>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</si>
  <si>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</si>
  <si>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</si>
  <si>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</si>
  <si>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</si>
  <si>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</si>
  <si>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</si>
  <si>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</si>
  <si>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</si>
  <si>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</si>
  <si>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</si>
  <si>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</si>
  <si>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</si>
  <si>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</si>
  <si>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</si>
  <si>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</si>
  <si>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</si>
  <si>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</si>
  <si>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</si>
  <si>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</si>
  <si>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</si>
  <si>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</si>
  <si>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</si>
  <si>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</si>
  <si>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</si>
  <si>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</si>
  <si>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</si>
  <si>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</si>
  <si>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</si>
  <si>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</si>
  <si>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</si>
  <si>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</si>
  <si>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</si>
  <si>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</si>
  <si>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</si>
  <si>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</si>
  <si>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</si>
  <si>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</si>
  <si>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</si>
  <si>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</si>
  <si>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</si>
  <si>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</si>
  <si>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</si>
  <si>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</si>
  <si>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</si>
  <si>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</si>
  <si>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</si>
  <si>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</si>
  <si>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</si>
  <si>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</si>
  <si>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</si>
  <si>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</si>
  <si>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</si>
  <si>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</si>
  <si>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</si>
  <si>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</si>
  <si>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</si>
  <si>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</si>
  <si>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</si>
  <si>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</si>
  <si>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</si>
  <si>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</si>
  <si>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</si>
  <si>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</si>
  <si>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</si>
  <si>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</si>
  <si>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</si>
  <si>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</si>
  <si>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</si>
  <si>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</si>
  <si>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</si>
  <si>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</si>
  <si>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</si>
  <si>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</si>
  <si>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</si>
  <si>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</si>
  <si>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</si>
  <si>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</si>
  <si>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</si>
  <si>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</si>
  <si>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</si>
  <si>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</si>
  <si>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</si>
  <si>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</si>
  <si>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</si>
  <si>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</si>
  <si>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</si>
  <si>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</si>
  <si>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</si>
  <si>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</si>
  <si>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</si>
  <si>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</si>
  <si>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</si>
  <si>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</si>
  <si>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</si>
  <si>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</si>
  <si>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</si>
  <si>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</si>
  <si>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</si>
  <si>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</si>
  <si>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</si>
  <si>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</si>
  <si>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</si>
  <si>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</si>
  <si>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</si>
  <si>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</si>
  <si>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</si>
  <si>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</si>
  <si>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</si>
  <si>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</si>
  <si>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</si>
  <si>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</si>
  <si>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</si>
  <si>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</si>
  <si>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</si>
  <si>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</si>
  <si>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</si>
  <si>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</si>
  <si>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</si>
  <si>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</si>
  <si>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</si>
  <si>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</si>
  <si>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</si>
  <si>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</si>
  <si>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</si>
  <si>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</si>
  <si>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</si>
  <si>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</si>
  <si>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</si>
  <si>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</si>
  <si>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</si>
  <si>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</si>
  <si>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</si>
  <si>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</si>
  <si>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</si>
  <si>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</si>
  <si>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</si>
  <si>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</si>
  <si>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</si>
  <si>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</si>
  <si>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</si>
  <si>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</si>
  <si>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</si>
  <si>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</si>
  <si>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</si>
  <si>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</si>
  <si>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</si>
  <si>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</si>
  <si>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</si>
  <si>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</si>
  <si>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</si>
  <si>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</si>
  <si>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</si>
  <si>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</si>
  <si>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</si>
  <si>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</si>
  <si>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</si>
  <si>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</si>
  <si>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</si>
  <si>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</si>
  <si>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</si>
  <si>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</si>
  <si>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</si>
  <si>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</si>
  <si>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</si>
  <si>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</si>
  <si>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</si>
  <si>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</si>
  <si>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</si>
  <si>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</si>
  <si>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</si>
  <si>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</si>
  <si>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</si>
  <si>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</si>
  <si>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</si>
  <si>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</si>
  <si>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</si>
  <si>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</si>
  <si>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</si>
  <si>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</si>
  <si>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</si>
  <si>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</si>
  <si>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</si>
  <si>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</si>
  <si>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</si>
  <si>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</si>
  <si>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</si>
  <si>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</si>
  <si>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</si>
  <si>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</si>
  <si>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</si>
  <si>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</si>
  <si>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</si>
  <si>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</si>
  <si>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</si>
  <si>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</si>
  <si>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</si>
  <si>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</si>
  <si>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</si>
  <si>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</si>
  <si>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</si>
  <si>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</si>
  <si>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</si>
  <si>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</si>
  <si>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</si>
  <si>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</si>
  <si>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</si>
  <si>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</si>
  <si>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</si>
  <si>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</si>
  <si>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</si>
  <si>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</si>
  <si>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</si>
  <si>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</si>
  <si>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</si>
  <si>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</si>
  <si>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</si>
  <si>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</si>
  <si>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</si>
  <si>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</si>
  <si>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</si>
  <si>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</si>
  <si>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</si>
  <si>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</si>
  <si>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</si>
  <si>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</si>
  <si>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</si>
  <si>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</si>
  <si>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</si>
  <si>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</si>
  <si>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</si>
  <si>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</si>
  <si>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</si>
  <si>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</si>
  <si>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</si>
  <si>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</si>
  <si>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</si>
  <si>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</si>
  <si>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</si>
  <si>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</si>
  <si>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</si>
  <si>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</si>
  <si>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</si>
  <si>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</si>
  <si>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</si>
  <si>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</si>
  <si>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</si>
  <si>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</si>
  <si>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</si>
  <si>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</si>
  <si>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</si>
  <si>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</si>
  <si>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</si>
  <si>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</si>
  <si>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</si>
  <si>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</si>
  <si>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</si>
  <si>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</si>
  <si>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</si>
  <si>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</si>
  <si>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</si>
  <si>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</si>
  <si>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</si>
  <si>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</si>
  <si>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</si>
  <si>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</si>
  <si>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</si>
  <si>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</si>
  <si>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</si>
  <si>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</si>
  <si>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</si>
  <si>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</si>
  <si>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</si>
  <si>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</si>
  <si>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</si>
  <si>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</si>
  <si>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</si>
  <si>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</si>
  <si>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</si>
  <si>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</si>
  <si>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</si>
  <si>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</si>
  <si>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</si>
  <si>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</si>
  <si>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</si>
  <si>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</si>
  <si>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</si>
  <si>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</si>
  <si>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</si>
  <si>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</si>
  <si>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</si>
  <si>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</si>
  <si>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</si>
  <si>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</si>
  <si>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</si>
  <si>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</si>
  <si>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</si>
  <si>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</si>
  <si>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</si>
  <si>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</si>
  <si>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</si>
  <si>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</si>
  <si>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</si>
  <si>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</si>
  <si>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</si>
  <si>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</si>
  <si>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</si>
  <si>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</si>
  <si>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</si>
  <si>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</si>
  <si>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</si>
  <si>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</si>
  <si>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</si>
  <si>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</si>
  <si>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</si>
  <si>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</si>
  <si>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</si>
  <si>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</si>
  <si>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</si>
  <si>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</si>
  <si>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</si>
  <si>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</si>
  <si>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</si>
  <si>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</si>
  <si>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</si>
  <si>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</si>
  <si>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</si>
  <si>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</si>
  <si>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</si>
  <si>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</si>
  <si>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</si>
  <si>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</si>
  <si>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</si>
  <si>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</si>
  <si>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</si>
  <si>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</si>
  <si>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</si>
  <si>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</si>
  <si>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</si>
  <si>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</si>
  <si>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</si>
  <si>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</si>
  <si>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</si>
  <si>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</si>
  <si>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</si>
  <si>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</si>
  <si>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</si>
  <si>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</si>
  <si>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</si>
  <si>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</si>
  <si>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</si>
  <si>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</si>
  <si>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</si>
  <si>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</si>
  <si>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</si>
  <si>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</si>
  <si>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</si>
  <si>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</si>
  <si>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</si>
  <si>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</si>
  <si>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</si>
  <si>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</si>
  <si>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</si>
  <si>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</si>
  <si>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</si>
  <si>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</si>
  <si>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</si>
  <si>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</si>
  <si>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</si>
  <si>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</si>
  <si>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</si>
  <si>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</si>
  <si>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</si>
  <si>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</si>
  <si>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</si>
  <si>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</si>
  <si>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</si>
  <si>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</si>
  <si>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</si>
  <si>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</si>
  <si>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</si>
  <si>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</si>
  <si>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</si>
  <si>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</si>
  <si>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</si>
  <si>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</si>
  <si>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</si>
  <si>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</si>
  <si>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</si>
  <si>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</si>
  <si>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</si>
  <si>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</si>
  <si>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</si>
  <si>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</si>
  <si>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</si>
  <si>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</si>
  <si>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</si>
  <si>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</si>
  <si>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</si>
  <si>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</si>
  <si>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</si>
  <si>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</si>
  <si>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</si>
  <si>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</si>
  <si>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</si>
  <si>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</si>
  <si>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</si>
  <si>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</si>
  <si>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</si>
  <si>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</si>
  <si>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</si>
  <si>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</si>
  <si>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</si>
  <si>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</si>
  <si>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</si>
  <si>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</si>
  <si>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</si>
  <si>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</si>
  <si>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</si>
  <si>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</si>
  <si>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</si>
  <si>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</si>
  <si>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</si>
  <si>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</si>
  <si>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</si>
  <si>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</si>
  <si>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</si>
  <si>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</si>
  <si>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</si>
  <si>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</si>
  <si>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</si>
  <si>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</si>
  <si>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</si>
  <si>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</si>
  <si>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</si>
  <si>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</si>
  <si>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</si>
  <si>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</si>
  <si>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</si>
  <si>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</si>
  <si>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</si>
  <si>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</si>
  <si>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</si>
  <si>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</si>
  <si>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</si>
  <si>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</si>
  <si>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</si>
  <si>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</si>
  <si>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</si>
  <si>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</si>
  <si>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</si>
  <si>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</si>
  <si>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</si>
  <si>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</si>
  <si>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</si>
  <si>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</si>
  <si>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</si>
  <si>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</si>
  <si>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</si>
  <si>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</si>
  <si>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</si>
  <si>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</si>
  <si>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</si>
  <si>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</si>
  <si>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</si>
  <si>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</si>
  <si>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</si>
  <si>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</si>
  <si>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</si>
  <si>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</si>
  <si>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</si>
  <si>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</si>
  <si>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</si>
  <si>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</si>
  <si>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</si>
  <si>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</si>
  <si>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</si>
  <si>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</si>
  <si>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</si>
  <si>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</si>
  <si>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</si>
  <si>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</si>
  <si>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</si>
  <si>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</si>
  <si>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</si>
  <si>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</si>
  <si>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</si>
  <si>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</si>
  <si>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</si>
  <si>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</si>
  <si>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</si>
  <si>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</si>
  <si>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</si>
  <si>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</si>
  <si>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</si>
  <si>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</si>
  <si>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</si>
  <si>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</si>
  <si>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</si>
  <si>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</si>
  <si>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</si>
  <si>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</si>
  <si>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</si>
  <si>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</si>
  <si>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</si>
  <si>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</si>
  <si>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</si>
  <si>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</si>
  <si>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</si>
  <si>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</si>
  <si>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</si>
  <si>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</si>
  <si>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</si>
  <si>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</si>
  <si>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</si>
  <si>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</si>
  <si>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</si>
  <si>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</si>
  <si>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</si>
  <si>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</si>
  <si>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</si>
  <si>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</si>
  <si>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</si>
  <si>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</si>
  <si>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</si>
  <si>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</si>
  <si>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</si>
  <si>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</si>
  <si>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</si>
  <si>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</si>
  <si>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</si>
  <si>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</si>
  <si>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</si>
  <si>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</si>
  <si>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</si>
  <si>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</si>
  <si>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</si>
  <si>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</si>
  <si>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</si>
  <si>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</si>
  <si>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</si>
  <si>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</si>
  <si>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</si>
  <si>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</si>
  <si>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</si>
  <si>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</si>
  <si>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</si>
  <si>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</si>
  <si>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</si>
  <si>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</si>
  <si>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</si>
  <si>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</si>
  <si>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</si>
  <si>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</si>
  <si>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</si>
  <si>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</si>
  <si>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</si>
  <si>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</si>
  <si>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</si>
  <si>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</si>
  <si>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</si>
  <si>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</si>
  <si>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</si>
  <si>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</si>
  <si>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</si>
  <si>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</si>
  <si>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</si>
  <si>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</si>
  <si>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</si>
  <si>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</si>
  <si>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</si>
  <si>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</si>
  <si>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</si>
  <si>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</si>
  <si>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</si>
  <si>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</si>
  <si>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</si>
  <si>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</si>
  <si>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</si>
  <si>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</si>
  <si>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</si>
  <si>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</si>
  <si>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</si>
  <si>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</si>
  <si>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</si>
  <si>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</si>
  <si>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</si>
  <si>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</si>
  <si>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</si>
  <si>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</si>
  <si>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</si>
  <si>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</si>
  <si>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</si>
  <si>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</si>
  <si>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</si>
  <si>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</si>
  <si>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</si>
  <si>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</si>
  <si>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</si>
  <si>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</si>
  <si>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</si>
  <si>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</si>
  <si>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</si>
  <si>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</si>
  <si>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</si>
  <si>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</si>
  <si>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</si>
  <si>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</si>
  <si>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</si>
  <si>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</si>
  <si>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</si>
  <si>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</si>
  <si>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</si>
  <si>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</si>
  <si>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</si>
  <si>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</si>
  <si>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</si>
  <si>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</si>
  <si>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</si>
  <si>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</si>
  <si>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</si>
  <si>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</si>
  <si>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</si>
  <si>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</si>
  <si>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</si>
  <si>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</si>
  <si>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</si>
  <si>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</si>
  <si>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</si>
  <si>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</si>
  <si>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</si>
  <si>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</si>
  <si>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</si>
  <si>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</si>
  <si>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</si>
  <si>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</si>
  <si>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</si>
  <si>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</si>
  <si>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</si>
  <si>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</si>
  <si>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</si>
  <si>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</si>
  <si>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</si>
  <si>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</si>
  <si>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</si>
  <si>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</si>
  <si>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</si>
  <si>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</si>
  <si>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</si>
  <si>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</si>
  <si>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</si>
  <si>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</si>
  <si>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</si>
  <si>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</si>
  <si>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</si>
  <si>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</si>
  <si>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</si>
  <si>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</si>
  <si>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</si>
  <si>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</si>
  <si>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</si>
  <si>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</si>
  <si>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</si>
  <si>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</si>
  <si>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</si>
  <si>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</si>
  <si>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</si>
  <si>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</si>
  <si>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</si>
  <si>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</si>
  <si>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</si>
  <si>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</si>
  <si>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</si>
  <si>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</si>
  <si>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</si>
  <si>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</si>
  <si>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</si>
  <si>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</si>
  <si>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</si>
  <si>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</si>
  <si>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</si>
  <si>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</si>
  <si>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</si>
  <si>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</si>
  <si>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</si>
  <si>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</si>
  <si>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</si>
  <si>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</si>
  <si>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</si>
  <si>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</si>
  <si>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</si>
  <si>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</si>
  <si>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</si>
  <si>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</si>
  <si>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</si>
  <si>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</si>
  <si>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</si>
  <si>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</si>
  <si>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</si>
  <si>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</si>
  <si>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</si>
  <si>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</si>
  <si>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</si>
  <si>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</si>
  <si>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</si>
  <si>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</si>
  <si>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</si>
  <si>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</si>
  <si>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</si>
  <si>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</si>
  <si>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</si>
  <si>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</si>
  <si>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</si>
  <si>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</si>
  <si>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</si>
  <si>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</si>
  <si>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</si>
  <si>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</si>
  <si>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</si>
  <si>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</si>
  <si>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</si>
  <si>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</si>
  <si>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</si>
  <si>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</si>
  <si>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</si>
  <si>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</si>
  <si>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</si>
  <si>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</si>
  <si>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</si>
  <si>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</si>
  <si>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</si>
  <si>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</si>
  <si>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</si>
  <si>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</si>
  <si>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</si>
  <si>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</si>
  <si>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</si>
  <si>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</si>
  <si>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</si>
  <si>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</si>
  <si>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</si>
  <si>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</si>
  <si>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</si>
  <si>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</si>
  <si>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</si>
  <si>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</si>
  <si>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</si>
  <si>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</si>
  <si>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</si>
  <si>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</si>
  <si>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</si>
  <si>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</si>
  <si>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</si>
  <si>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</si>
  <si>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</si>
  <si>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</si>
  <si>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</si>
  <si>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</si>
  <si>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</si>
  <si>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</si>
  <si>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</si>
  <si>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</si>
  <si>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</si>
  <si>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</si>
  <si>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</si>
  <si>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</si>
  <si>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</si>
  <si>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</si>
  <si>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</si>
  <si>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</si>
  <si>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</si>
  <si>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</si>
  <si>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</si>
  <si>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</si>
  <si>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</si>
  <si>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</si>
  <si>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</si>
  <si>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</si>
  <si>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</si>
  <si>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</si>
  <si>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</si>
  <si>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</si>
  <si>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</si>
  <si>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</si>
  <si>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</si>
  <si>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</si>
  <si>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</si>
  <si>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</si>
  <si>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</si>
  <si>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</si>
  <si>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</si>
  <si>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</si>
  <si>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</si>
  <si>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</si>
  <si>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</si>
  <si>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</si>
  <si>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</si>
  <si>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</si>
  <si>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</si>
  <si>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</si>
  <si>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</si>
  <si>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</si>
  <si>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</si>
  <si>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</si>
  <si>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</si>
  <si>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</si>
  <si>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</si>
  <si>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</si>
  <si>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</si>
  <si>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</si>
  <si>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</si>
  <si>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</si>
  <si>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</si>
  <si>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</si>
  <si>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</si>
  <si>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</si>
  <si>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</si>
  <si>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</si>
  <si>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</si>
  <si>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</si>
  <si>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</si>
  <si>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</si>
  <si>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</si>
  <si>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</si>
  <si>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</si>
  <si>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</si>
  <si>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</si>
  <si>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</si>
  <si>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</si>
  <si>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</si>
  <si>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</si>
  <si>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</si>
  <si>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</si>
  <si>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</si>
  <si>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</si>
  <si>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</si>
  <si>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</si>
  <si>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</si>
  <si>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</si>
  <si>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</si>
  <si>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</si>
  <si>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</si>
  <si>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</si>
  <si>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</si>
  <si>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</si>
  <si>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</si>
  <si>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</si>
  <si>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</si>
  <si>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</si>
  <si>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</si>
  <si>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</si>
  <si>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</si>
  <si>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</si>
  <si>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</si>
  <si>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</si>
  <si>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</si>
  <si>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</si>
  <si>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</si>
  <si>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</si>
  <si>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</si>
  <si>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</si>
  <si>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</si>
  <si>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</si>
  <si>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</si>
  <si>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</si>
  <si>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</si>
  <si>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</si>
  <si>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</si>
  <si>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</si>
  <si>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</si>
  <si>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</si>
  <si>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</si>
  <si>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</si>
  <si>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</si>
  <si>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</si>
  <si>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</si>
  <si>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</si>
  <si>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</si>
  <si>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</si>
  <si>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</si>
  <si>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</si>
  <si>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</si>
  <si>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</si>
  <si>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</si>
  <si>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</si>
  <si>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</si>
  <si>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</si>
  <si>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</si>
  <si>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</si>
  <si>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</si>
  <si>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</si>
  <si>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</si>
  <si>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</si>
  <si>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</si>
  <si>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</si>
  <si>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</si>
  <si>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</si>
  <si>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</si>
  <si>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</si>
  <si>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</si>
  <si>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</si>
  <si>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</si>
  <si>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</si>
  <si>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</si>
  <si>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</si>
  <si>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</si>
  <si>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</si>
  <si>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</si>
  <si>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</si>
  <si>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</si>
  <si>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</si>
  <si>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</si>
  <si>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</si>
  <si>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</si>
  <si>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</si>
  <si>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</si>
  <si>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</si>
  <si>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</si>
  <si>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</si>
  <si>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</si>
  <si>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</si>
  <si>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</si>
  <si>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</si>
  <si>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</si>
  <si>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</si>
  <si>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</si>
  <si>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</si>
  <si>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</si>
  <si>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</si>
  <si>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</si>
  <si>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</si>
  <si>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</si>
  <si>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</si>
  <si>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</si>
  <si>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</si>
  <si>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</si>
  <si>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</si>
  <si>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</si>
  <si>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</si>
  <si>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</si>
  <si>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</si>
  <si>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</si>
  <si>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</si>
  <si>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</si>
  <si>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</si>
  <si>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</si>
  <si>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</si>
  <si>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</si>
  <si>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</si>
  <si>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</si>
  <si>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</si>
  <si>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</si>
  <si>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</si>
  <si>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</si>
  <si>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</si>
  <si>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</si>
  <si>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</si>
  <si>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</si>
  <si>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</si>
  <si>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</si>
  <si>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</si>
  <si>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</si>
  <si>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</si>
  <si>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</si>
  <si>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</si>
  <si>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</si>
  <si>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</si>
  <si>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</si>
  <si>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</si>
  <si>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</si>
  <si>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</si>
  <si>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</si>
  <si>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</si>
  <si>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</si>
  <si>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</si>
  <si>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</si>
  <si>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</si>
  <si>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</si>
  <si>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</si>
  <si>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</si>
  <si>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</si>
  <si>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</si>
  <si>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</si>
  <si>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</si>
  <si>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</si>
  <si>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</si>
  <si>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</si>
  <si>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</si>
  <si>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</si>
  <si>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</si>
  <si>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</si>
  <si>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</si>
  <si>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</si>
  <si>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</si>
  <si>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</si>
  <si>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</si>
  <si>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</si>
  <si>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</si>
  <si>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</si>
  <si>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</si>
  <si>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</si>
  <si>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</si>
  <si>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</si>
  <si>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</si>
  <si>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</si>
  <si>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</si>
  <si>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</si>
  <si>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</si>
  <si>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</si>
  <si>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</si>
  <si>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</si>
  <si>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</si>
  <si>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</si>
  <si>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</si>
  <si>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</si>
  <si>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</si>
  <si>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</si>
  <si>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</si>
  <si>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</si>
  <si>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</si>
  <si>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</si>
  <si>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</si>
  <si>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</si>
  <si>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</si>
  <si>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</si>
  <si>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</si>
  <si>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</si>
  <si>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</si>
  <si>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</si>
  <si>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</si>
  <si>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</si>
  <si>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</si>
  <si>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</si>
  <si>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</si>
  <si>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</si>
  <si>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</si>
  <si>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</si>
  <si>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</si>
  <si>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</si>
  <si>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</si>
  <si>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</si>
  <si>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</si>
  <si>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</si>
  <si>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</si>
  <si>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</si>
  <si>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</si>
  <si>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</si>
  <si>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</si>
  <si>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</si>
  <si>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</si>
  <si>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</si>
  <si>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</si>
  <si>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</si>
  <si>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</si>
  <si>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</si>
  <si>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</si>
  <si>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</si>
  <si>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</si>
  <si>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</si>
  <si>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</si>
  <si>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</si>
  <si>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</si>
  <si>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</si>
  <si>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</si>
  <si>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</si>
  <si>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</si>
  <si>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</si>
  <si>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</si>
  <si>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</si>
  <si>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</si>
  <si>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</si>
  <si>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</si>
  <si>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</si>
  <si>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</si>
  <si>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</si>
  <si>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</si>
  <si>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</si>
  <si>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</si>
  <si>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</si>
  <si>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</si>
  <si>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</si>
  <si>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</si>
  <si>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</si>
  <si>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</si>
  <si>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</si>
  <si>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</si>
  <si>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</si>
  <si>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</si>
  <si>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</si>
  <si>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</si>
  <si>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</si>
  <si>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</si>
  <si>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</si>
  <si>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</si>
  <si>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</si>
  <si>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</si>
  <si>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</si>
  <si>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</si>
  <si>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</si>
  <si>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</si>
  <si>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</si>
  <si>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</si>
  <si>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</si>
  <si>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</si>
  <si>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</si>
  <si>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</si>
  <si>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</si>
  <si>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</si>
  <si>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</si>
  <si>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</si>
  <si>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</si>
  <si>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</si>
  <si>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</si>
  <si>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</si>
  <si>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</si>
  <si>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</si>
  <si>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</si>
  <si>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</si>
  <si>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</si>
  <si>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</si>
  <si>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</si>
  <si>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</si>
  <si>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</si>
  <si>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</si>
  <si>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</si>
  <si>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</si>
  <si>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</si>
  <si>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</si>
  <si>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</si>
  <si>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</si>
  <si>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</si>
  <si>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</si>
  <si>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</si>
  <si>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</si>
  <si>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</si>
  <si>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</si>
  <si>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</si>
  <si>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</si>
  <si>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</si>
  <si>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</si>
  <si>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</si>
  <si>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</si>
  <si>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</si>
  <si>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</si>
  <si>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</si>
  <si>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</si>
  <si>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</si>
  <si>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</si>
  <si>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</si>
  <si>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</si>
  <si>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</si>
  <si>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</si>
  <si>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</si>
  <si>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</si>
  <si>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</si>
  <si>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</si>
  <si>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</si>
  <si>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</si>
  <si>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</si>
  <si>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</si>
  <si>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</si>
  <si>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</si>
  <si>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</si>
  <si>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</si>
  <si>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</si>
  <si>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</si>
  <si>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</si>
  <si>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</si>
  <si>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</si>
  <si>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</si>
  <si>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</si>
  <si>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</si>
  <si>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</si>
  <si>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</si>
  <si>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</si>
  <si>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</si>
  <si>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</si>
  <si>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</si>
  <si>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</si>
  <si>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</si>
  <si>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</si>
  <si>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</si>
  <si>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</si>
  <si>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</si>
  <si>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</si>
  <si>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</si>
  <si>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</si>
  <si>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</si>
  <si>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</si>
  <si>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</si>
  <si>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</si>
  <si>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</si>
  <si>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</si>
  <si>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</si>
  <si>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</si>
  <si>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</si>
  <si>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</si>
  <si>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</si>
  <si>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</si>
  <si>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</si>
  <si>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</si>
  <si>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</si>
  <si>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</si>
  <si>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</si>
  <si>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</si>
  <si>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</si>
  <si>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</si>
  <si>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</si>
  <si>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</si>
  <si>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</si>
  <si>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</si>
  <si>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</si>
  <si>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</si>
  <si>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</si>
  <si>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</si>
  <si>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</si>
  <si>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</si>
  <si>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</si>
  <si>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</si>
  <si>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</si>
  <si>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</si>
  <si>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</si>
  <si>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</si>
  <si>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</si>
  <si>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</si>
  <si>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</si>
  <si>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</si>
  <si>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</si>
  <si>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</si>
  <si>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</si>
  <si>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</si>
  <si>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</si>
  <si>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</si>
  <si>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</si>
  <si>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</si>
  <si>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</si>
  <si>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</si>
  <si>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</si>
  <si>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</si>
  <si>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</si>
  <si>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</si>
  <si>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</si>
  <si>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</si>
  <si>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</si>
  <si>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</si>
  <si>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</si>
  <si>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</si>
  <si>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</si>
  <si>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</si>
  <si>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</si>
  <si>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</si>
  <si>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</si>
  <si>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</si>
  <si>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</si>
  <si>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</si>
  <si>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</si>
  <si>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</si>
  <si>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</si>
  <si>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</si>
  <si>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</si>
  <si>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</si>
  <si>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</si>
  <si>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</si>
  <si>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</si>
  <si>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</si>
  <si>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</si>
  <si>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</si>
  <si>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</si>
  <si>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</si>
  <si>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</si>
  <si>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</si>
  <si>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</si>
  <si>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</si>
  <si>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</si>
  <si>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</si>
  <si>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</si>
  <si>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</si>
  <si>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</si>
  <si>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</si>
  <si>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</si>
  <si>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</si>
  <si>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</si>
  <si>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</si>
  <si>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</si>
  <si>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</si>
  <si>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</si>
  <si>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</si>
  <si>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</si>
  <si>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</si>
  <si>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</si>
  <si>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</si>
  <si>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</si>
  <si>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</si>
  <si>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</si>
  <si>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</si>
  <si>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</si>
  <si>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</si>
  <si>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</si>
  <si>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</si>
  <si>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</si>
  <si>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</si>
  <si>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</si>
  <si>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</si>
  <si>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</si>
  <si>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</si>
  <si>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</si>
  <si>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</si>
  <si>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</si>
  <si>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</si>
  <si>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</si>
  <si>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</si>
  <si>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</si>
  <si>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</si>
  <si>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</si>
  <si>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</si>
  <si>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</si>
  <si>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</si>
  <si>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</si>
  <si>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</si>
  <si>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</si>
  <si>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</si>
  <si>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</si>
  <si>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</si>
  <si>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</si>
  <si>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</si>
  <si>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</si>
  <si>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</si>
  <si>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</si>
  <si>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</si>
  <si>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</si>
  <si>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</si>
  <si>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</si>
  <si>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</si>
  <si>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</si>
  <si>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</si>
  <si>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</si>
  <si>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</si>
  <si>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</si>
  <si>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</si>
  <si>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</si>
  <si>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</si>
  <si>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</si>
  <si>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</si>
  <si>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</si>
  <si>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</si>
  <si>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</si>
  <si>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</si>
  <si>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</si>
  <si>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</si>
  <si>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</si>
  <si>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</si>
  <si>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</si>
  <si>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</si>
  <si>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</si>
  <si>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</si>
  <si>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</si>
  <si>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</si>
  <si>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</si>
  <si>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</si>
  <si>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</si>
  <si>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</si>
  <si>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</si>
  <si>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</si>
  <si>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</si>
  <si>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</si>
  <si>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</si>
  <si>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</si>
  <si>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</si>
  <si>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</si>
  <si>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</si>
  <si>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</si>
  <si>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</si>
  <si>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</si>
  <si>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</si>
  <si>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</si>
  <si>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</si>
  <si>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</si>
  <si>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</si>
  <si>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</si>
  <si>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</si>
  <si>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</si>
  <si>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</si>
  <si>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</si>
  <si>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</si>
  <si>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</si>
  <si>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</si>
  <si>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</si>
  <si>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</si>
  <si>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</si>
  <si>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</si>
  <si>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</si>
  <si>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</si>
  <si>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</si>
  <si>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</si>
  <si>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</si>
  <si>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</si>
  <si>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</si>
  <si>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</si>
  <si>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</si>
  <si>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</si>
  <si>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</si>
  <si>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</si>
  <si>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</si>
  <si>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</si>
  <si>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</si>
  <si>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</si>
  <si>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</si>
  <si>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</si>
  <si>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</si>
  <si>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</si>
  <si>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</si>
  <si>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</si>
  <si>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</si>
  <si>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</si>
  <si>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</si>
  <si>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</si>
  <si>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</si>
  <si>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</si>
  <si>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</si>
  <si>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</si>
  <si>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</si>
  <si>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</si>
  <si>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</si>
  <si>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</si>
  <si>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</si>
  <si>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</si>
  <si>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</si>
  <si>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</si>
  <si>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</si>
  <si>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</si>
  <si>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</si>
  <si>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</si>
  <si>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</si>
  <si>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</si>
  <si>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</si>
  <si>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</si>
  <si>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</si>
  <si>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</si>
  <si>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</si>
  <si>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</si>
  <si>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</si>
  <si>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</si>
  <si>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</si>
  <si>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</si>
  <si>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</si>
  <si>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</si>
  <si>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</si>
  <si>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</si>
  <si>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</si>
  <si>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</si>
  <si>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</si>
  <si>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</si>
  <si>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</si>
  <si>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</si>
  <si>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</si>
  <si>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</si>
  <si>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</si>
  <si>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</si>
  <si>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</si>
  <si>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</si>
  <si>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</si>
  <si>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</si>
  <si>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</si>
  <si>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</si>
  <si>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</si>
  <si>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</si>
  <si>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</si>
  <si>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</si>
  <si>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</si>
  <si>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</si>
  <si>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</si>
  <si>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</si>
  <si>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</si>
  <si>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</si>
  <si>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</si>
  <si>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</si>
  <si>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</si>
  <si>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</si>
  <si>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</si>
  <si>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</si>
  <si>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</si>
  <si>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</si>
  <si>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</si>
  <si>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</si>
  <si>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</si>
  <si>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</si>
  <si>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</si>
  <si>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</si>
  <si>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</si>
  <si>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</si>
  <si>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</si>
  <si>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</si>
  <si>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</si>
  <si>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</si>
  <si>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</si>
  <si>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</si>
  <si>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</si>
  <si>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</si>
  <si>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</si>
  <si>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</si>
  <si>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</si>
  <si>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</si>
  <si>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</si>
  <si>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</si>
  <si>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</si>
  <si>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</si>
  <si>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</si>
  <si>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</si>
  <si>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</si>
  <si>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</si>
  <si>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</si>
  <si>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</si>
  <si>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</si>
  <si>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</si>
  <si>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</si>
  <si>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</si>
  <si>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</si>
  <si>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</si>
  <si>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</si>
  <si>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</si>
  <si>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</si>
  <si>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</si>
  <si>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</si>
  <si>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</si>
  <si>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</si>
  <si>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</si>
  <si>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</si>
  <si>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</si>
  <si>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</si>
  <si>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</si>
  <si>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</si>
  <si>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</si>
  <si>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</si>
  <si>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</si>
  <si>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</si>
  <si>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</si>
  <si>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</si>
  <si>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</si>
  <si>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</si>
  <si>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</si>
  <si>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</si>
  <si>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</si>
  <si>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</si>
  <si>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</si>
  <si>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</si>
  <si>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</si>
  <si>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</si>
  <si>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</si>
  <si>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</si>
  <si>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</si>
  <si>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</si>
  <si>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</si>
  <si>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</si>
  <si>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</si>
  <si>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</si>
  <si>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</si>
  <si>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</si>
  <si>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</si>
  <si>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</si>
  <si>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</si>
  <si>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</si>
  <si>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</si>
  <si>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</si>
  <si>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</si>
  <si>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</si>
  <si>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</si>
  <si>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</si>
  <si>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</si>
  <si>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</si>
  <si>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</si>
  <si>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</si>
  <si>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</si>
  <si>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</si>
  <si>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</si>
  <si>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</si>
  <si>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</si>
  <si>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</si>
  <si>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</si>
  <si>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</si>
  <si>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</si>
  <si>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</si>
  <si>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</si>
  <si>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</si>
  <si>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</si>
  <si>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</si>
  <si>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</si>
  <si>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</si>
  <si>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</si>
  <si>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</si>
  <si>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</si>
  <si>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</si>
  <si>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</si>
  <si>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</si>
  <si>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</si>
  <si>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</si>
  <si>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</si>
  <si>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</si>
  <si>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</si>
  <si>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</si>
  <si>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</si>
  <si>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</si>
  <si>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</si>
  <si>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</si>
  <si>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</si>
  <si>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</si>
  <si>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</si>
  <si>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</si>
  <si>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</si>
  <si>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</si>
  <si>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</si>
  <si>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</si>
  <si>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</si>
  <si>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</si>
  <si>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</si>
  <si>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</si>
  <si>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</si>
  <si>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</si>
  <si>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</si>
  <si>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</si>
  <si>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</si>
  <si>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</si>
  <si>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</si>
  <si>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</si>
  <si>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</si>
  <si>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</si>
  <si>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</si>
  <si>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</si>
  <si>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</si>
  <si>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</si>
  <si>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</si>
  <si>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</si>
  <si>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</si>
  <si>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</si>
  <si>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</si>
  <si>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</si>
  <si>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</si>
  <si>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</si>
  <si>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</si>
  <si>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</si>
  <si>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</si>
  <si>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</si>
  <si>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</si>
  <si>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</si>
  <si>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</si>
  <si>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</si>
  <si>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</si>
  <si>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</si>
  <si>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</si>
  <si>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</si>
  <si>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</si>
  <si>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</si>
  <si>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</si>
  <si>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</si>
  <si>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</si>
  <si>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</si>
  <si>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</si>
  <si>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</si>
  <si>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</si>
  <si>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</si>
  <si>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</si>
  <si>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</si>
  <si>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</si>
  <si>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</si>
  <si>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</si>
  <si>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</si>
  <si>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</si>
  <si>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</si>
  <si>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</si>
  <si>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</si>
  <si>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</si>
  <si>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</si>
  <si>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</si>
  <si>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</si>
  <si>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</si>
  <si>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</si>
  <si>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</si>
  <si>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</si>
  <si>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</si>
  <si>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</si>
  <si>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</si>
  <si>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</si>
  <si>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</si>
  <si>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</si>
  <si>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</si>
  <si>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</si>
  <si>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</si>
  <si>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</si>
  <si>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</si>
  <si>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</si>
  <si>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</si>
  <si>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</si>
  <si>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</si>
  <si>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</si>
  <si>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</si>
  <si>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</si>
  <si>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</si>
  <si>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</si>
  <si>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</si>
  <si>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</si>
  <si>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</si>
  <si>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</si>
  <si>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</si>
  <si>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</si>
  <si>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</si>
  <si>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</si>
  <si>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</si>
  <si>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</si>
  <si>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</si>
  <si>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</si>
  <si>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</si>
  <si>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</si>
  <si>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</si>
  <si>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</si>
  <si>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</si>
  <si>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</si>
  <si>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</si>
  <si>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</si>
  <si>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</si>
  <si>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</si>
  <si>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</si>
  <si>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</si>
  <si>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</si>
  <si>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</si>
  <si>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</si>
  <si>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</si>
  <si>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</si>
  <si>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</si>
  <si>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</si>
  <si>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</si>
  <si>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</si>
  <si>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</si>
  <si>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</si>
  <si>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</si>
  <si>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</si>
  <si>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</si>
  <si>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</si>
  <si>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</si>
  <si>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</si>
  <si>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</si>
  <si>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</si>
  <si>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</si>
  <si>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</si>
  <si>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</si>
  <si>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</si>
  <si>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</si>
  <si>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</si>
  <si>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</si>
  <si>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</si>
  <si>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</si>
  <si>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</si>
  <si>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</si>
  <si>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</si>
  <si>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</si>
  <si>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</si>
  <si>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</si>
  <si>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</si>
  <si>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</si>
  <si>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</si>
  <si>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</si>
  <si>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</si>
  <si>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</si>
  <si>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</si>
  <si>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</si>
  <si>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</si>
  <si>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</si>
  <si>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</si>
  <si>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</si>
  <si>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</si>
  <si>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</si>
  <si>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</si>
  <si>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</si>
  <si>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</si>
  <si>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</si>
  <si>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</si>
  <si>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</si>
  <si>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</si>
  <si>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</si>
  <si>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</si>
  <si>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</si>
  <si>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</si>
  <si>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</si>
  <si>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</si>
  <si>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</si>
  <si>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</si>
  <si>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</si>
  <si>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</si>
  <si>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</si>
  <si>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</si>
  <si>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</si>
  <si>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</si>
  <si>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</si>
  <si>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</si>
  <si>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</si>
  <si>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</si>
  <si>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</si>
  <si>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</si>
  <si>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</si>
  <si>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</si>
  <si>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</si>
  <si>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</si>
  <si>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</si>
  <si>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</si>
  <si>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</si>
  <si>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</si>
  <si>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</si>
  <si>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</si>
  <si>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</si>
  <si>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</si>
  <si>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</si>
  <si>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</si>
  <si>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</si>
  <si>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</si>
  <si>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</si>
  <si>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</si>
  <si>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</si>
  <si>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</si>
  <si>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</si>
  <si>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</si>
  <si>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</si>
  <si>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</si>
  <si>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</si>
  <si>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</si>
  <si>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</si>
  <si>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</si>
  <si>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</si>
  <si>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</si>
  <si>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</si>
  <si>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</si>
  <si>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</si>
  <si>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</si>
  <si>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</si>
  <si>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</si>
  <si>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</si>
  <si>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</si>
  <si>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</si>
  <si>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</si>
  <si>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</si>
  <si>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</si>
  <si>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</si>
  <si>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</si>
  <si>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</si>
  <si>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</si>
  <si>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</si>
  <si>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</si>
  <si>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</si>
  <si>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</si>
  <si>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</si>
  <si>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</si>
  <si>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</si>
  <si>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</si>
  <si>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</si>
  <si>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</si>
  <si>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</si>
  <si>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</si>
  <si>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</si>
  <si>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</si>
  <si>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</si>
  <si>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</si>
  <si>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</si>
  <si>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</si>
  <si>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</si>
  <si>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</si>
  <si>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</si>
  <si>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</si>
  <si>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</si>
  <si>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</si>
  <si>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</si>
  <si>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</si>
  <si>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</si>
  <si>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</si>
  <si>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</si>
  <si>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</si>
  <si>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</si>
  <si>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</si>
  <si>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</si>
  <si>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</si>
  <si>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</si>
  <si>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</si>
  <si>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</si>
  <si>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</si>
  <si>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</si>
  <si>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</si>
  <si>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</si>
  <si>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</si>
  <si>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</si>
  <si>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</si>
  <si>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</si>
  <si>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</si>
  <si>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</si>
  <si>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</si>
  <si>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</si>
  <si>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</si>
  <si>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</si>
  <si>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</si>
  <si>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</si>
  <si>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</si>
  <si>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</si>
  <si>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</si>
  <si>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</si>
  <si>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</si>
  <si>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</si>
  <si>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</si>
  <si>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</si>
  <si>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</si>
  <si>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</si>
  <si>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</si>
  <si>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</si>
  <si>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</si>
  <si>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</si>
  <si>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</si>
  <si>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</si>
  <si>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</si>
  <si>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</si>
  <si>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</si>
  <si>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</si>
  <si>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</si>
  <si>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</si>
  <si>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</si>
  <si>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</si>
  <si>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</si>
  <si>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</si>
  <si>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</si>
  <si>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</si>
  <si>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</si>
  <si>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</si>
  <si>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</si>
  <si>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</si>
  <si>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</si>
  <si>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</si>
  <si>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</si>
  <si>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</si>
  <si>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</si>
  <si>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</si>
  <si>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</si>
  <si>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</si>
  <si>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</si>
  <si>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</si>
  <si>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</si>
  <si>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</si>
  <si>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</si>
  <si>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</si>
  <si>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</si>
  <si>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</si>
  <si>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</si>
  <si>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</si>
  <si>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</si>
  <si>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</si>
  <si>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</si>
  <si>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</si>
  <si>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</si>
  <si>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</si>
  <si>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</si>
  <si>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</si>
  <si>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</si>
  <si>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</si>
  <si>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</si>
  <si>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</si>
  <si>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</si>
  <si>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</si>
  <si>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</si>
  <si>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</si>
  <si>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</si>
  <si>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</si>
  <si>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</si>
  <si>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</si>
  <si>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</si>
  <si>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</si>
  <si>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</si>
  <si>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</si>
  <si>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</si>
  <si>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</si>
  <si>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</si>
  <si>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</si>
  <si>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</si>
  <si>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</si>
  <si>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</si>
  <si>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</si>
  <si>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</si>
  <si>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</si>
  <si>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</si>
  <si>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</si>
  <si>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</si>
  <si>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</si>
  <si>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</si>
  <si>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</si>
  <si>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</si>
  <si>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</si>
  <si>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</si>
  <si>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</si>
  <si>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</si>
  <si>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</si>
  <si>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</si>
  <si>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</si>
  <si>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</si>
  <si>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</si>
  <si>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</si>
  <si>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</si>
  <si>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</si>
  <si>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</si>
  <si>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</si>
  <si>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</si>
  <si>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</si>
  <si>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</si>
  <si>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</si>
  <si>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</si>
  <si>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</si>
  <si>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</si>
  <si>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</si>
  <si>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</si>
  <si>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</si>
  <si>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</si>
  <si>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</si>
  <si>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</si>
  <si>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</si>
  <si>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</si>
  <si>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</si>
  <si>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</si>
  <si>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</si>
  <si>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</si>
  <si>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</si>
  <si>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</si>
  <si>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</si>
  <si>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</si>
  <si>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</si>
  <si>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</si>
  <si>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</si>
  <si>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</si>
  <si>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</si>
  <si>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</si>
  <si>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</si>
  <si>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</si>
  <si>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</si>
  <si>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</si>
  <si>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</si>
  <si>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</si>
  <si>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</si>
  <si>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</si>
  <si>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</si>
  <si>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</si>
  <si>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</si>
  <si>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</si>
  <si>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</si>
  <si>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</si>
  <si>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</si>
  <si>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</si>
  <si>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</si>
  <si>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</si>
  <si>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</si>
  <si>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</si>
  <si>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</si>
  <si>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</si>
  <si>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</si>
  <si>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</si>
  <si>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</si>
  <si>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</si>
  <si>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</si>
  <si>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</si>
  <si>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</si>
  <si>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</si>
  <si>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</si>
  <si>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</si>
  <si>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</si>
  <si>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</si>
  <si>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</si>
  <si>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</si>
  <si>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</si>
  <si>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</si>
  <si>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</si>
  <si>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</si>
  <si>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</si>
  <si>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</si>
  <si>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</si>
  <si>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</si>
  <si>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</si>
  <si>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</si>
  <si>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</si>
  <si>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</si>
  <si>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</si>
  <si>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</si>
  <si>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</si>
  <si>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</si>
  <si>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</si>
  <si>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</si>
  <si>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</si>
  <si>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</si>
  <si>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</si>
  <si>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</si>
  <si>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</si>
  <si>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</si>
  <si>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</si>
  <si>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</si>
  <si>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</si>
  <si>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</si>
  <si>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</si>
  <si>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</si>
  <si>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</si>
  <si>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</si>
  <si>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</si>
  <si>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</si>
  <si>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</si>
  <si>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</si>
  <si>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</si>
  <si>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</si>
  <si>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</si>
  <si>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</si>
  <si>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</si>
  <si>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</si>
  <si>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</si>
  <si>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</si>
  <si>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</si>
  <si>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</si>
  <si>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</si>
  <si>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</si>
  <si>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</si>
  <si>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</si>
  <si>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</si>
  <si>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</si>
  <si>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</si>
  <si>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</si>
  <si>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</si>
  <si>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</si>
  <si>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</si>
  <si>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</si>
  <si>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</si>
  <si>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</si>
  <si>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</si>
  <si>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</si>
  <si>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</si>
  <si>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</si>
  <si>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</si>
  <si>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</si>
  <si>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</si>
  <si>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</si>
  <si>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</si>
  <si>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</si>
  <si>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</si>
  <si>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</si>
  <si>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</si>
  <si>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</si>
  <si>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</si>
  <si>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</si>
  <si>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</si>
  <si>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</si>
  <si>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</si>
  <si>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</si>
  <si>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</si>
  <si>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</si>
  <si>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</si>
  <si>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</si>
  <si>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</si>
  <si>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</si>
  <si>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</si>
  <si>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</si>
  <si>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</si>
  <si>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</si>
  <si>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</si>
  <si>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</si>
  <si>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</si>
  <si>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</si>
  <si>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</si>
  <si>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</si>
  <si>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</si>
  <si>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</si>
  <si>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</si>
  <si>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</si>
  <si>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</si>
  <si>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</si>
  <si>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</si>
  <si>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</si>
  <si>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</si>
  <si>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</si>
  <si>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</si>
  <si>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</si>
  <si>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</si>
  <si>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</si>
  <si>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</si>
  <si>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</si>
  <si>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</si>
  <si>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</si>
  <si>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</si>
  <si>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</si>
  <si>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</si>
  <si>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</si>
  <si>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</si>
  <si>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</si>
  <si>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</si>
  <si>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</si>
  <si>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</si>
  <si>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</si>
  <si>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</si>
  <si>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</si>
  <si>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</si>
  <si>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</si>
  <si>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</si>
  <si>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</si>
  <si>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</si>
  <si>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</si>
  <si>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</si>
  <si>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</si>
  <si>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</si>
  <si>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</si>
  <si>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</si>
  <si>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</si>
  <si>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</si>
  <si>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</si>
  <si>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</si>
  <si>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</si>
  <si>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</si>
  <si>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</si>
  <si>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</si>
  <si>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</si>
  <si>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</si>
  <si>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</si>
  <si>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</si>
  <si>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</si>
  <si>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</si>
  <si>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</si>
  <si>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</si>
  <si>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</si>
  <si>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</si>
  <si>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</si>
  <si>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</si>
  <si>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</si>
  <si>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</si>
  <si>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</si>
  <si>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</si>
  <si>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</si>
  <si>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</si>
  <si>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</si>
  <si>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</si>
  <si>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</si>
  <si>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</si>
  <si>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</si>
  <si>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</si>
  <si>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</si>
  <si>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</si>
  <si>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</si>
  <si>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</si>
  <si>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</si>
  <si>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</si>
  <si>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</si>
  <si>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</si>
  <si>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</si>
  <si>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</si>
  <si>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</si>
  <si>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</si>
  <si>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</si>
  <si>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</si>
  <si>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</si>
  <si>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</si>
  <si>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</si>
  <si>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</si>
  <si>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</si>
  <si>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</si>
  <si>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</si>
  <si>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</si>
  <si>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</si>
  <si>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</si>
  <si>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</si>
  <si>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</si>
  <si>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</si>
  <si>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</si>
  <si>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</si>
  <si>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</si>
  <si>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</si>
  <si>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</si>
  <si>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</si>
  <si>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</si>
  <si>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</si>
  <si>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</si>
  <si>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</si>
  <si>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</si>
  <si>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</si>
  <si>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</si>
  <si>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</si>
  <si>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</si>
  <si>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</si>
  <si>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</si>
  <si>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</si>
  <si>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</si>
  <si>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</si>
  <si>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</si>
  <si>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</si>
  <si>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</si>
  <si>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</si>
  <si>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</si>
  <si>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</si>
  <si>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</si>
  <si>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</si>
  <si>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</si>
  <si>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</si>
  <si>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</si>
  <si>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</si>
  <si>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</si>
  <si>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</si>
  <si>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</si>
  <si>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</si>
  <si>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</si>
  <si>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</si>
  <si>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</si>
  <si>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</si>
  <si>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</si>
  <si>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</si>
  <si>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</si>
  <si>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</si>
  <si>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</si>
  <si>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</si>
  <si>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</si>
  <si>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</si>
  <si>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</si>
  <si>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</si>
  <si>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</si>
  <si>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</si>
  <si>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</si>
  <si>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</si>
  <si>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</si>
  <si>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</si>
  <si>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</si>
  <si>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</si>
  <si>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</si>
  <si>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</si>
  <si>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</si>
  <si>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</si>
  <si>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</si>
  <si>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</si>
  <si>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</si>
  <si>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</si>
  <si>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</si>
  <si>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</si>
  <si>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</si>
  <si>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</si>
  <si>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</si>
  <si>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</si>
  <si>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</si>
  <si>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</si>
  <si>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</si>
  <si>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</si>
  <si>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</si>
  <si>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</si>
  <si>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</si>
  <si>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</si>
  <si>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</si>
  <si>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</si>
  <si>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</si>
  <si>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</si>
  <si>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</si>
  <si>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</si>
  <si>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</si>
  <si>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</si>
  <si>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</si>
  <si>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</si>
  <si>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</si>
  <si>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</si>
  <si>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</si>
  <si>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</si>
  <si>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</si>
  <si>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</si>
  <si>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</si>
  <si>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</si>
  <si>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</si>
  <si>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</si>
  <si>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</si>
  <si>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</si>
  <si>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</si>
  <si>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</si>
  <si>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</si>
  <si>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</si>
  <si>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</si>
  <si>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</si>
  <si>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</si>
  <si>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</si>
  <si>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</si>
  <si>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</si>
  <si>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</si>
  <si>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</si>
  <si>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</si>
  <si>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</si>
  <si>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</si>
  <si>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</si>
  <si>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</si>
  <si>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</si>
  <si>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</si>
  <si>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</si>
  <si>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</si>
  <si>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</si>
  <si>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</si>
  <si>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</si>
  <si>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</si>
  <si>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</si>
  <si>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</si>
  <si>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</si>
  <si>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</si>
  <si>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</si>
  <si>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</si>
  <si>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</si>
  <si>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</si>
  <si>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</si>
  <si>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</si>
  <si>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</si>
  <si>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</si>
  <si>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</si>
  <si>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</si>
  <si>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</si>
  <si>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</si>
  <si>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</si>
  <si>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</si>
  <si>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</si>
  <si>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</si>
  <si>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</si>
  <si>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</si>
  <si>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</si>
  <si>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</si>
  <si>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</si>
  <si>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</si>
  <si>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</si>
  <si>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</si>
  <si>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</si>
  <si>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</si>
  <si>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</si>
  <si>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</si>
  <si>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</si>
  <si>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</si>
  <si>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</si>
  <si>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</si>
  <si>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</si>
  <si>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</si>
  <si>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</si>
  <si>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</si>
  <si>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</si>
  <si>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</si>
  <si>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</si>
  <si>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</si>
  <si>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</si>
  <si>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</si>
  <si>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</si>
  <si>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</si>
  <si>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</si>
  <si>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</si>
  <si>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</si>
  <si>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</si>
  <si>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</si>
  <si>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</si>
  <si>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</si>
  <si>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</si>
  <si>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</si>
  <si>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</si>
  <si>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</si>
  <si>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</si>
  <si>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</si>
  <si>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</si>
  <si>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</si>
  <si>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</si>
  <si>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</si>
  <si>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</si>
  <si>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</si>
  <si>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</si>
  <si>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</si>
  <si>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</si>
  <si>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</si>
  <si>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</si>
  <si>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</si>
  <si>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</si>
  <si>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</si>
  <si>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</si>
  <si>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</si>
  <si>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</si>
  <si>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</si>
  <si>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</si>
  <si>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</si>
  <si>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</si>
  <si>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</si>
  <si>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</si>
  <si>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</si>
  <si>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</si>
  <si>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</si>
  <si>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</si>
  <si>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</si>
  <si>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</si>
  <si>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</si>
  <si>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</si>
  <si>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</si>
  <si>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</si>
  <si>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</si>
  <si>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</si>
  <si>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</si>
  <si>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</si>
  <si>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</si>
  <si>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</si>
  <si>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</si>
  <si>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</si>
  <si>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</si>
  <si>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</si>
  <si>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</si>
  <si>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</si>
  <si>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</si>
  <si>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</si>
  <si>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</si>
  <si>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</si>
  <si>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</si>
  <si>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</si>
  <si>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</si>
  <si>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</si>
  <si>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</si>
  <si>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</si>
  <si>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</si>
  <si>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</si>
  <si>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</si>
  <si>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</si>
  <si>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</si>
  <si>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</si>
  <si>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</si>
  <si>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</si>
  <si>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</si>
  <si>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</si>
  <si>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</si>
  <si>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</si>
  <si>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</si>
  <si>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</si>
  <si>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</si>
  <si>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</si>
  <si>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</si>
  <si>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</si>
  <si>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</si>
  <si>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</si>
  <si>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</si>
  <si>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</si>
  <si>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</si>
  <si>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</si>
  <si>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</si>
  <si>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</si>
  <si>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</si>
  <si>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</si>
  <si>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</si>
  <si>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</si>
  <si>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</si>
  <si>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</si>
  <si>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</si>
  <si>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</si>
  <si>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</si>
  <si>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</si>
  <si>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</si>
  <si>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</si>
  <si>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</si>
  <si>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</si>
  <si>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</si>
  <si>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</si>
  <si>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</si>
  <si>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</si>
  <si>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</si>
  <si>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</si>
  <si>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</si>
  <si>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</si>
  <si>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</si>
  <si>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</si>
  <si>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</si>
  <si>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</si>
  <si>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</si>
  <si>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</si>
  <si>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</si>
  <si>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</si>
  <si>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</si>
  <si>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</si>
  <si>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</si>
  <si>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</si>
  <si>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</si>
  <si>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</si>
  <si>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</si>
  <si>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</si>
  <si>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</si>
  <si>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</si>
  <si>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</si>
  <si>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</si>
  <si>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</si>
  <si>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</si>
  <si>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</si>
  <si>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</si>
  <si>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</si>
  <si>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</si>
  <si>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</si>
  <si>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</si>
  <si>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</si>
  <si>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</si>
  <si>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</si>
  <si>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</si>
  <si>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</si>
  <si>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</si>
  <si>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</si>
  <si>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</si>
  <si>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</si>
  <si>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</si>
  <si>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</si>
  <si>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</si>
  <si>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</si>
  <si>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</si>
  <si>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</si>
  <si>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</si>
  <si>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</si>
  <si>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</si>
  <si>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</si>
  <si>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</si>
  <si>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</si>
  <si>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</si>
  <si>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</si>
  <si>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</si>
  <si>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</si>
  <si>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</si>
  <si>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</si>
  <si>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</si>
  <si>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</si>
  <si>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</si>
  <si>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</si>
  <si>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</si>
  <si>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</si>
  <si>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</si>
  <si>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</si>
  <si>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</si>
  <si>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</si>
  <si>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</si>
  <si>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</si>
  <si>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</si>
  <si>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</si>
  <si>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</si>
  <si>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</si>
  <si>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</si>
  <si>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</si>
  <si>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</si>
  <si>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</si>
  <si>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</si>
  <si>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</si>
  <si>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</si>
  <si>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</si>
  <si>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</si>
  <si>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</si>
  <si>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</si>
  <si>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</si>
  <si>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</si>
  <si>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</si>
  <si>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</si>
  <si>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</si>
  <si>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</si>
  <si>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</si>
  <si>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</si>
  <si>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</si>
  <si>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</si>
  <si>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</si>
  <si>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</si>
  <si>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</si>
  <si>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</si>
  <si>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</si>
  <si>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</si>
  <si>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</si>
  <si>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</si>
  <si>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</si>
  <si>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</si>
  <si>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</si>
  <si>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</si>
  <si>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</si>
  <si>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</si>
  <si>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</si>
  <si>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</si>
  <si>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</si>
  <si>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</si>
  <si>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</si>
  <si>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</si>
  <si>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</si>
  <si>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</si>
  <si>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</si>
  <si>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</si>
  <si>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</si>
  <si>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</si>
  <si>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</si>
  <si>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</si>
  <si>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</si>
  <si>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</si>
  <si>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</si>
  <si>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</si>
  <si>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</si>
  <si>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</si>
  <si>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</si>
  <si>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</si>
  <si>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</si>
  <si>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</si>
  <si>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</si>
  <si>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</si>
  <si>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</si>
  <si>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</si>
  <si>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</si>
  <si>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</si>
  <si>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</si>
  <si>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</si>
  <si>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</si>
  <si>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</si>
  <si>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</si>
  <si>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</si>
  <si>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</si>
  <si>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</si>
  <si>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</si>
  <si>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</si>
  <si>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</si>
  <si>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</si>
  <si>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</si>
  <si>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</si>
  <si>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</si>
  <si>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</si>
  <si>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</si>
  <si>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</si>
  <si>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</si>
  <si>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</si>
  <si>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</si>
  <si>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</si>
  <si>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</si>
  <si>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</si>
  <si>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</si>
  <si>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</si>
  <si>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</si>
  <si>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</si>
  <si>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</si>
  <si>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</si>
  <si>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</si>
  <si>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</si>
  <si>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</si>
  <si>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</si>
  <si>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</si>
  <si>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</si>
  <si>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</si>
  <si>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</si>
  <si>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</si>
  <si>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</si>
  <si>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</si>
  <si>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</si>
  <si>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</si>
  <si>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</si>
  <si>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</si>
  <si>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</si>
  <si>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</si>
  <si>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</si>
  <si>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</si>
  <si>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</si>
  <si>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</si>
  <si>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</si>
  <si>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</si>
  <si>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</si>
  <si>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</si>
  <si>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</si>
  <si>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</si>
  <si>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</si>
  <si>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</si>
  <si>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</si>
  <si>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</si>
  <si>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</si>
  <si>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</si>
  <si>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</si>
  <si>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</si>
  <si>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</si>
  <si>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</si>
  <si>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</si>
  <si>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</si>
  <si>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</si>
  <si>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</si>
  <si>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</si>
  <si>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</si>
  <si>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</si>
  <si>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</si>
  <si>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</si>
  <si>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</si>
  <si>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</si>
  <si>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</si>
  <si>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</si>
  <si>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</si>
  <si>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</si>
  <si>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</si>
  <si>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</si>
  <si>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</si>
  <si>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</si>
  <si>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</si>
  <si>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</si>
  <si>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</si>
  <si>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</si>
  <si>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</si>
  <si>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</si>
  <si>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</si>
  <si>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</si>
  <si>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</si>
  <si>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</si>
  <si>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</si>
  <si>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</si>
  <si>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</si>
  <si>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</si>
  <si>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</si>
  <si>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</si>
  <si>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</si>
  <si>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</si>
  <si>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</si>
  <si>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</si>
  <si>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</si>
  <si>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</si>
  <si>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</si>
  <si>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</si>
  <si>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</si>
  <si>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</si>
  <si>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</si>
  <si>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</si>
  <si>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</si>
  <si>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</si>
  <si>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</si>
  <si>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</si>
  <si>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</si>
  <si>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</si>
  <si>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</si>
  <si>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</si>
  <si>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</si>
  <si>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</si>
  <si>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</si>
  <si>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</si>
  <si>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</si>
  <si>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</si>
  <si>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</si>
  <si>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</si>
  <si>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</si>
  <si>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</si>
  <si>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</si>
  <si>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</si>
  <si>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</si>
  <si>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</si>
  <si>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</si>
  <si>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</si>
  <si>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</si>
  <si>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</si>
  <si>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</si>
  <si>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</si>
  <si>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</si>
  <si>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</si>
  <si>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</si>
  <si>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</si>
  <si>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</si>
  <si>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</si>
  <si>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</si>
  <si>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</si>
  <si>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</si>
  <si>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</si>
  <si>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</si>
  <si>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</si>
  <si>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</si>
  <si>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</si>
  <si>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</si>
  <si>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</si>
  <si>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</si>
  <si>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</si>
  <si>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</si>
  <si>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</si>
  <si>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</si>
  <si>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</si>
  <si>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</si>
  <si>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</si>
  <si>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</si>
  <si>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</si>
  <si>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</si>
  <si>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</si>
  <si>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</si>
  <si>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</si>
  <si>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</si>
  <si>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</si>
  <si>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</si>
  <si>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</si>
  <si>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</si>
  <si>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</si>
  <si>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</si>
  <si>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</si>
  <si>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</si>
  <si>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</si>
  <si>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</si>
  <si>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</si>
  <si>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</si>
  <si>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</si>
  <si>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</si>
  <si>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</si>
  <si>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</si>
  <si>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</si>
  <si>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</si>
  <si>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</si>
  <si>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</si>
  <si>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</si>
  <si>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</si>
  <si>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</si>
  <si>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</si>
  <si>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</si>
  <si>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</si>
  <si>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</si>
  <si>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</si>
  <si>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</si>
  <si>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</si>
  <si>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</si>
  <si>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</si>
  <si>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</si>
  <si>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</si>
  <si>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</si>
  <si>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</si>
  <si>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</si>
  <si>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</si>
  <si>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</si>
  <si>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</si>
  <si>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</si>
  <si>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</si>
  <si>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</si>
  <si>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</si>
  <si>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</si>
  <si>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</si>
  <si>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</si>
  <si>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</si>
  <si>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</si>
  <si>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</si>
  <si>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</si>
  <si>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</si>
  <si>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</si>
  <si>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</si>
  <si>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</si>
  <si>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PCM-20251002-00000712</t>
  </si>
  <si>
    <t>EM team need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</si>
  <si>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</si>
  <si>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</si>
  <si>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</si>
  <si>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</si>
  <si>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</si>
  <si>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</si>
  <si>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</si>
  <si>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</si>
  <si>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</si>
  <si>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</si>
  <si>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</si>
  <si>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</si>
  <si>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</si>
  <si>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</si>
  <si>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</si>
  <si>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</si>
  <si>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</si>
  <si>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</si>
  <si>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</si>
  <si>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</si>
  <si>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</si>
  <si>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</si>
  <si>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</si>
  <si>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</si>
  <si>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</si>
  <si>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</si>
  <si>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</si>
  <si>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</si>
  <si>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</si>
  <si>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</si>
  <si>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</si>
  <si>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</si>
  <si>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</si>
  <si>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</si>
  <si>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</si>
  <si>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</si>
  <si>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</si>
  <si>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</si>
  <si>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</si>
  <si>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</si>
  <si>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</si>
  <si>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</si>
  <si>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</si>
  <si>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</si>
  <si>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</si>
  <si>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</si>
  <si>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</si>
  <si>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</si>
  <si>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</si>
  <si>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</si>
  <si>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</si>
  <si>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</si>
  <si>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</si>
  <si>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</si>
  <si>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</si>
  <si>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</si>
  <si>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</si>
  <si>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</si>
  <si>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</si>
  <si>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</si>
  <si>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</si>
  <si>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</si>
  <si>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</si>
  <si>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</si>
  <si>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</si>
  <si>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</si>
  <si>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</si>
  <si>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</si>
  <si>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</si>
  <si>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</si>
  <si>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</si>
  <si>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</si>
  <si>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</si>
  <si>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</si>
  <si>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</si>
  <si>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</si>
  <si>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</si>
  <si>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</si>
  <si>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</si>
  <si>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</si>
  <si>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</si>
  <si>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</si>
  <si>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</si>
  <si>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</si>
  <si>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</si>
  <si>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</si>
  <si>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</si>
  <si>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NO PCM </t>
  </si>
  <si>
    <t>hbt0029</t>
  </si>
  <si>
    <t>90 MIN</t>
  </si>
  <si>
    <t xml:space="preserve">PCM-20251002-00000697
</t>
  </si>
  <si>
    <t xml:space="preserve">30 KM </t>
  </si>
  <si>
    <t>PCM-20251002-00000558</t>
  </si>
  <si>
    <t xml:space="preserve">EM team need 150 min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</si>
  <si>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</si>
  <si>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</si>
  <si>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</si>
  <si>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</si>
  <si>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</si>
  <si>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PCM-20251002-00000852</t>
  </si>
  <si>
    <t>EM team on the way need 45 Min</t>
  </si>
  <si>
    <t xml:space="preserve"> PCM-20251002-00000707 </t>
  </si>
  <si>
    <t>EM team on the way need 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</si>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</sst>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9">
    <sortCondition ref="H1:H6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7" totalsRowShown="0" headerRowDxfId="157" dataDxfId="156" headerRowBorderDxfId="154" tableBorderDxfId="155" totalsRowBorderDxfId="153">
  <autoFilter ref="A1:CJ3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2" totalsRowShown="0" headerRowDxfId="64" dataDxfId="63" headerRowBorderDxfId="61" tableBorderDxfId="62">
  <autoFilter ref="A1:L12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8" dataDxfId="47" headerRowBorderDxfId="45" tableBorderDxfId="46" totalsRowBorderDxfId="44">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7" totalsRowShown="0" headerRowDxfId="31" dataDxfId="30" headerRowBorderDxfId="28" tableBorderDxfId="29">
  <autoFilter ref="A1:L2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1" totalsRowShown="0" headerRowDxfId="15" dataDxfId="14" headerRowBorderDxfId="12" tableBorderDxfId="13">
  <autoFilter ref="A1:L3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9"/>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269.46954467592877</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15.848560879632714</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21498</v>
      </c>
      <c r="E4" s="65" t="s">
        <v>38964</v>
      </c>
      <c r="F4" s="66">
        <v>45932.396539351852</v>
      </c>
      <c r="G4" s="67">
        <f ca="1">IFERROR(NOW()-F4,"")</f>
        <v>2.1431250002933666E-2</v>
      </c>
      <c r="H4" s="66">
        <v>45932.352754629632</v>
      </c>
      <c r="I4" s="73" t="str">
        <f>IFERROR(VLOOKUP(D4,DB!A:F,6,0),"")</f>
        <v>SCECO</v>
      </c>
      <c r="J4" s="73" t="str">
        <f>IFERROR(VLOOKUP(D4,DB!A:G,7,0),"")</f>
        <v>No BB Shifted</v>
      </c>
      <c r="K4" s="69" t="s">
        <v>38970</v>
      </c>
      <c r="L4" s="70" t="str">
        <f>IFERROR(VLOOKUP(D4,DB!A:I,9,0),"")</f>
        <v>Latis</v>
      </c>
    </row>
    <row r="5" spans="1:12" ht="15" customHeight="1">
      <c r="A5" s="63"/>
      <c r="B5" s="73" t="str">
        <f>IFERROR(VLOOKUP(D5,DB!A:K,11,0),"")</f>
        <v/>
      </c>
      <c r="C5" s="64"/>
      <c r="D5" s="64"/>
      <c r="E5" s="65"/>
      <c r="F5" s="66"/>
      <c r="G5" s="67">
        <f ca="1">IFERROR(NOW()-F5,"")</f>
        <v>45932.417970601855</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45932.417970601855</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45932.417970601855</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45932.417970601855</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45932.417970601855</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45932.417970601855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45932.417970601855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45932.417970601855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45932.417970601855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45932.417970601855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45932.417970601855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45932.417970601855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45932.417970601855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45932.417970601855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45932.417970601855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45932.417970601855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45932.417970601855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45932.417970601855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45932.417970601855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45932.417970601855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45932.417970601855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45932.417970601855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45932.417970601855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45932.417970601855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45932.417970601855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45932.417970601855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45932.417970601855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45932.417970601855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45932.417970601855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45932.417970601855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45932.417970601855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45932.417970601855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45932.417970601855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45932.417970601855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45932.417970601855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45932.417970601855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45932.417970601855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45932.417970601855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45932.417970601855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45932.417970601855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45932.417970601855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45932.417970601855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45932.417970601855</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45932.417970601855</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45932.417970601855</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45932.417970601855</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45932.417970601855</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45932.417970601855</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45932.417970601855</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45932.417970601855</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45932.417970601855</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45932.417970601855</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45932.417970601855</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45932.417970601855</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45932.417970601855</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45932.417970601855</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45932.417970601855</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45932.417970601855</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45932.417970601855</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45932.417970601855</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45932.417970601855</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45932.417970601855</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45932.417970601855</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45932.417970601855</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45932.417970601855</v>
      </c>
      <c r="H69" s="68"/>
      <c r="I69" s="73" t="str">
        <f>IFERROR(VLOOKUP(D69,DB!A:F,6,0),"")</f>
        <v/>
      </c>
      <c r="J69" s="73" t="str">
        <f>IFERROR(VLOOKUP(D69,DB!A:G,7,0),"")</f>
        <v/>
      </c>
      <c r="K69" s="69"/>
      <c r="L69" s="70" t="str">
        <f>IFERROR(VLOOKUP(D69,DB!A:I,9,0),"")</f>
        <v/>
      </c>
    </row>
  </sheetData>
  <customSheetViews>
    <customSheetView guid="{F6042A99-DD27-4453-835D-0834D95730CC}" filter="1" showAutoFilter="1">
      <pageMargins left="0" right="0" top="0" bottom="0" header="0" footer="0"/>
      <autoFilter ref="B1:M1" xr:uid="{B80F2936-2EAE-43D8-9E05-432EA0ACD2DA}"/>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7"/>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240.76618819444411</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125.69088726852351</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107.41813263889344</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9.1924034722251236</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5" t="s">
        <v>39058</v>
      </c>
      <c r="B7" s="18" t="str">
        <f>IFERROR(VLOOKUP(D7,DB!A:K,11,0),"")</f>
        <v>R2</v>
      </c>
      <c r="C7" s="18">
        <v>1</v>
      </c>
      <c r="D7" s="18" t="s">
        <v>39059</v>
      </c>
      <c r="E7" s="131" t="s">
        <v>38964</v>
      </c>
      <c r="F7" s="144"/>
      <c r="G7" s="133">
        <f ca="1">IFERROR(NOW()-F7,"-")</f>
        <v>45932.417970601855</v>
      </c>
      <c r="H7" s="144">
        <v>45932.402430555558</v>
      </c>
      <c r="I7" s="18" t="str">
        <f>IFERROR(VLOOKUP(D7,DB!A:F,6,0),"")</f>
        <v>SCECO</v>
      </c>
      <c r="J7" s="18" t="str">
        <f>IFERROR(VLOOKUP(D7,DB!A:G,7,0),"")</f>
        <v>Vandalized</v>
      </c>
      <c r="K7" s="19"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45" t="s">
        <v>39061</v>
      </c>
      <c r="B8" s="18" t="str">
        <f>IFERROR(VLOOKUP(D8,DB!A:K,11,0),"")</f>
        <v>R2</v>
      </c>
      <c r="C8" s="18">
        <v>1</v>
      </c>
      <c r="D8" s="18" t="s">
        <v>20104</v>
      </c>
      <c r="E8" s="131" t="s">
        <v>38964</v>
      </c>
      <c r="F8" s="132">
        <v>45932.393240740741</v>
      </c>
      <c r="G8" s="133">
        <f ca="1">IFERROR(NOW()-F8,"-")</f>
        <v>2.4729861113883089E-2</v>
      </c>
      <c r="H8" s="132">
        <v>45932.387337962966</v>
      </c>
      <c r="I8" s="18" t="str">
        <f>IFERROR(VLOOKUP(D8,DB!A:F,6,0),"")</f>
        <v>SCECO</v>
      </c>
      <c r="J8" s="18" t="str">
        <f>IFERROR(VLOOKUP(D8,DB!A:G,7,0),"")</f>
        <v>Vandalized</v>
      </c>
      <c r="K8" s="19" t="s">
        <v>39062</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45932.417970601855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45932.417970601855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45932.417970601855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45932.417970601855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45932.417970601855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45932.417970601855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45932.417970601855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45932.417970601855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45932.417970601855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45932.417970601855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45932.417970601855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45932.417970601855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45932.417970601855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45932.417970601855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45932.417970601855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45932.417970601855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45932.417970601855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45932.417970601855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45932.417970601855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45932.417970601855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45932.417970601855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45932.417970601855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45932.417970601855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45932.417970601855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45932.417970601855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45932.417970601855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45932.417970601855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45932.417970601855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45932.417970601855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45932.417970601855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45932.417970601855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45932.417970601855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45932.417970601855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45932.417970601855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45932.417970601855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45932.417970601855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45932.417970601855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45932.417970601855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45932.417970601855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45932.417970601855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45932.417970601855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45932.417970601855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45932.417970601855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45932.417970601855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45932.417970601855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45932.417970601855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45932.417970601855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45932.417970601855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45932.417970601855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45932.417970601855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45932.417970601855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45932.417970601855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45932.417970601855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45932.417970601855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45932.417970601855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45932.417970601855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45932.417970601855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45932.417970601855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45932.417970601855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45932.417970601855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45932.417970601855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45932.417970601855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45932.417970601855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45932.417970601855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45932.417970601855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45932.417970601855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45932.417970601855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45932.417970601855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45932.417970601855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45932.417970601855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45932.417970601855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45932.417970601855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45932.417970601855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45932.417970601855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45932.417970601855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45932.417970601855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45932.417970601855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45932.417970601855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45932.417970601855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45932.417970601855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45932.417970601855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45932.417970601855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45932.417970601855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45932.417970601855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45932.417970601855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45932.417970601855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45932.417970601855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45932.417970601855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45932.417970601855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45932.417970601855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45932.417970601855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45932.417970601855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45932.417970601855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45932.417970601855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45932.417970601855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45932.417970601855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45932.417970601855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45932.417970601855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45932.417970601855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45932.417970601855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45932.417970601855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45932.417970601855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45932.417970601855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45932.417970601855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45932.417970601855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45932.417970601855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45932.417970601855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45932.417970601855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45932.417970601855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45932.417970601855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45932.417970601855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45932.417970601855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45932.417970601855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45932.417970601855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45932.417970601855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45932.417970601855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45932.417970601855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45932.417970601855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45932.417970601855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45932.417970601855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45932.417970601855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45932.417970601855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45932.417970601855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45932.417970601855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45932.417970601855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45932.417970601855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45932.417970601855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45932.417970601855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45932.417970601855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45932.417970601855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45932.417970601855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45932.417970601855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45932.417970601855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45932.417970601855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45932.417970601855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45932.417970601855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45932.417970601855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45932.417970601855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45932.417970601855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45932.417970601855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45932.417970601855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45932.417970601855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45932.417970601855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45932.417970601855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45932.417970601855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45932.417970601855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45932.417970601855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45932.417970601855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45932.417970601855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45932.417970601855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45932.417970601855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45932.417970601855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45932.417970601855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45932.417970601855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45932.417970601855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45932.417970601855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45932.417970601855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45932.417970601855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45932.417970601855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45932.417970601855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45932.417970601855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45932.417970601855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45932.417970601855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45932.417970601855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45932.417970601855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45932.417970601855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45932.417970601855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45932.417970601855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45932.417970601855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45932.417970601855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45932.417970601855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45932.417970601855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45932.417970601855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45932.417970601855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45932.417970601855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45932.417970601855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45932.417970601855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45932.417970601855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45932.417970601855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45932.417970601855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45932.417970601855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45932.417970601855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45932.417970601855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45932.417970601855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45932.417970601855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45932.417970601855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45932.417970601855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45932.417970601855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45932.417970601855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45932.417970601855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45932.417970601855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45932.417970601855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45932.417970601855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45932.417970601855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45932.417970601855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45932.417970601855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45932.417970601855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45932.417970601855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45932.417970601855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45932.417970601855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45932.417970601855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45932.417970601855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45932.417970601855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45932.417970601855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45932.417970601855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45932.417970601855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45932.417970601855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45932.417970601855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45932.417970601855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45932.417970601855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45932.417970601855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45932.417970601855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45932.417970601855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45932.417970601855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45932.417970601855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45932.417970601855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45932.417970601855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45932.417970601855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45932.417970601855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45932.417970601855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45932.417970601855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45932.417970601855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45932.417970601855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45932.417970601855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45932.417970601855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45932.417970601855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45932.417970601855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45932.417970601855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45932.417970601855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45932.417970601855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45932.417970601855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45932.417970601855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45932.417970601855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45932.417970601855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45932.417970601855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45932.417970601855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45932.417970601855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45932.417970601855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45932.417970601855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45932.417970601855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45932.417970601855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45932.417970601855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45932.417970601855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45932.417970601855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45932.417970601855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45932.417970601855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45932.417970601855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45932.417970601855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45932.417970601855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45932.417970601855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45932.417970601855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45932.417970601855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45932.417970601855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45932.417970601855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45932.417970601855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45932.417970601855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45932.417970601855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45932.417970601855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45932.417970601855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45932.417970601855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45932.417970601855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45932.417970601855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45932.417970601855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45932.417970601855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45932.417970601855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45932.417970601855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45932.417970601855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45932.417970601855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45932.417970601855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45932.417970601855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45932.417970601855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45932.417970601855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45932.417970601855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45932.417970601855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45932.417970601855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45932.417970601855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45932.417970601855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45932.417970601855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45932.417970601855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45932.417970601855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45932.417970601855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45932.417970601855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45932.417970601855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45932.417970601855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45932.417970601855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45932.417970601855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45932.417970601855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45932.417970601855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45932.417970601855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45932.417970601855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45932.417970601855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45932.417970601855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45932.417970601855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45932.417970601855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45932.417970601855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45932.417970601855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45932.417970601855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45932.417970601855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45932.417970601855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45932.417970601855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45932.417970601855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45932.417970601855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45932.417970601855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45932.417970601855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45932.417970601855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45932.417970601855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45932.417970601855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45932.417970601855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45932.417970601855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45932.417970601855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45932.417970601855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45932.417970601855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45932.417970601855</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45932.417970601855</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45932.417970601855</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45932.417970601855</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45932.417970601855</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45932.417970601855</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45932.417970601855</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45932.417970601855</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45932.417970601855</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45932.417970601855</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45932.417970601855</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45932.417970601855</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45932.417970601855</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45932.417970601855</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45932.417970601855</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45932.417970601855</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45932.417970601855</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45932.417970601855</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45932.417970601855</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45932.417970601855</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45932.417970601855</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45932.417970601855</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45932.417970601855</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45932.417970601855</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45932.417970601855</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45932.417970601855</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45932.417970601855</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45932.417970601855</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45932.417970601855</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45932.417970601855</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45932.417970601855</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45932.417970601855</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45932.417970601855</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45932.417970601855</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45932.417970601855</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45932.417970601855</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45932.417970601855</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sheetData>
  <dataValidations count="2">
    <dataValidation allowBlank="1" showInputMessage="1" showErrorMessage="1" sqref="E1" xr:uid="{4D935161-CDD3-4592-B877-3FB59C99E142}"/>
    <dataValidation type="list" allowBlank="1" showInputMessage="1" showErrorMessage="1" sqref="E3:E3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2"/>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39063</v>
      </c>
      <c r="B2" s="75" t="str">
        <f>IFERROR(VLOOKUP(D2,DB!A:K,11,0),"")</f>
        <v>R3</v>
      </c>
      <c r="C2" s="18">
        <v>1</v>
      </c>
      <c r="D2" s="18" t="s">
        <v>23463</v>
      </c>
      <c r="E2" s="18" t="s">
        <v>38967</v>
      </c>
      <c r="F2" s="20">
        <v>45932.334305555552</v>
      </c>
      <c r="G2" s="21">
        <f t="shared" ref="G2:G65" ca="1" si="0">IFERROR(NOW()-F2,"-")</f>
        <v>8.366504630248528E-2</v>
      </c>
      <c r="H2" s="22">
        <v>45932.334305555552</v>
      </c>
      <c r="I2" s="19" t="str">
        <f>IFERROR(VLOOKUP(D2,DB!A:F,6,0),"")</f>
        <v>Power Cube</v>
      </c>
      <c r="J2" s="18" t="str">
        <f>IFERROR(VLOOKUP(D2,DB!A:G,7,0),"")</f>
        <v>Vandalized</v>
      </c>
      <c r="K2" s="50" t="s">
        <v>39064</v>
      </c>
      <c r="L2" s="23" t="str">
        <f>IFERROR(VLOOKUP(D2,DB!A:I,9,0),"")</f>
        <v>Latis</v>
      </c>
    </row>
    <row r="3" spans="1:13" ht="15" customHeight="1">
      <c r="A3" s="19"/>
      <c r="B3" s="75" t="str">
        <f>IFERROR(VLOOKUP(D3,DB!A:K,11,0),"")</f>
        <v/>
      </c>
      <c r="C3" s="18"/>
      <c r="D3" s="18"/>
      <c r="E3" s="18"/>
      <c r="F3" s="20"/>
      <c r="G3" s="21">
        <f t="shared" ca="1" si="0"/>
        <v>45932.417970601855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45932.417970601855</v>
      </c>
      <c r="H4" s="22"/>
      <c r="I4" s="19" t="str">
        <f>IFERROR(VLOOKUP(D4,DB!A:F,6,0),"")</f>
        <v/>
      </c>
      <c r="J4" s="18" t="str">
        <f>IFERROR(VLOOKUP(D4,DB!A:G,7,0),"")</f>
        <v/>
      </c>
      <c r="K4" s="50"/>
      <c r="L4" s="23" t="str">
        <f>IFERROR(VLOOKUP(D4,DB!A:I,9,0),"")</f>
        <v/>
      </c>
    </row>
    <row r="5" spans="1:13" ht="15" customHeight="1">
      <c r="A5" s="19"/>
      <c r="B5" s="75" t="str">
        <f>IFERROR(VLOOKUP(D5,DB!A:K,11,0),"")</f>
        <v/>
      </c>
      <c r="C5" s="18"/>
      <c r="D5" s="75"/>
      <c r="E5" s="18"/>
      <c r="F5" s="20"/>
      <c r="G5" s="21">
        <f t="shared" ca="1" si="0"/>
        <v>45932.417970601855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45932.417970601855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45932.417970601855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45932.417970601855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45932.417970601855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45932.417970601855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45932.417970601855</v>
      </c>
      <c r="H11" s="22"/>
      <c r="I11" s="19" t="str">
        <f>IFERROR(VLOOKUP(D11,DB!A:F,6,0),"")</f>
        <v/>
      </c>
      <c r="J11" s="18" t="str">
        <f>IFERROR(VLOOKUP(D11,DB!A:G,7,0),"")</f>
        <v/>
      </c>
      <c r="K11" s="50"/>
      <c r="L11" s="23" t="str">
        <f>IFERROR(VLOOKUP(D11,DB!A:I,9,0),"")</f>
        <v/>
      </c>
    </row>
    <row r="12" spans="1:13" ht="15" customHeight="1">
      <c r="A12" s="19"/>
      <c r="B12" s="18" t="str">
        <f>IFERROR(VLOOKUP(#REF!,DB!A:K,11,0),"")</f>
        <v/>
      </c>
      <c r="C12" s="18"/>
      <c r="D12" s="18"/>
      <c r="E12" s="18"/>
      <c r="F12" s="20"/>
      <c r="G12" s="21">
        <f t="shared" ca="1" si="0"/>
        <v>45932.417970601855</v>
      </c>
      <c r="H12" s="22"/>
      <c r="I12" s="19" t="str">
        <f>IFERROR(VLOOKUP(#REF!,DB!A:F,6,0),"")</f>
        <v/>
      </c>
      <c r="J12" s="18" t="str">
        <f>IFERROR(VLOOKUP(#REF!,DB!A:G,7,0),"")</f>
        <v/>
      </c>
      <c r="K12" s="50"/>
      <c r="L12" s="23" t="str">
        <f>IFERROR(VLOOKUP(#REF!,DB!A:I,9,0),"")</f>
        <v/>
      </c>
    </row>
    <row r="13" spans="1:13" ht="15" customHeight="1">
      <c r="A13" s="19"/>
      <c r="B13" s="75" t="str">
        <f>IFERROR(VLOOKUP(D13,DB!A:K,11,0),"")</f>
        <v/>
      </c>
      <c r="C13" s="18"/>
      <c r="D13" s="18"/>
      <c r="E13" s="18"/>
      <c r="F13" s="20"/>
      <c r="G13" s="21">
        <f t="shared" ca="1" si="0"/>
        <v>45932.417970601855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45932.417970601855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45932.417970601855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45932.417970601855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45932.417970601855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45932.417970601855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45932.417970601855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45932.417970601855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45932.417970601855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45932.417970601855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45932.417970601855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45932.417970601855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45932.417970601855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45932.417970601855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45932.417970601855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45932.417970601855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45932.417970601855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45932.417970601855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45932.417970601855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45932.417970601855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45932.417970601855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45932.417970601855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45932.417970601855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45932.417970601855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45932.417970601855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45932.417970601855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45932.417970601855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45932.417970601855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45932.417970601855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45932.417970601855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45932.417970601855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45932.417970601855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45932.417970601855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45932.417970601855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45932.417970601855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45932.417970601855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45932.417970601855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45932.417970601855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45932.417970601855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45932.417970601855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45932.417970601855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45932.417970601855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45932.417970601855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45932.417970601855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45932.417970601855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45932.417970601855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45932.417970601855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45932.417970601855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45932.417970601855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45932.417970601855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45932.417970601855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45932.417970601855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45932.417970601855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ref="G66:G129" ca="1" si="1">IFERROR(NOW()-F66,"-")</f>
        <v>45932.417970601855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45932.417970601855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45932.417970601855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45932.417970601855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45932.417970601855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45932.417970601855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45932.417970601855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45932.417970601855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45932.417970601855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45932.417970601855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45932.417970601855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45932.417970601855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45932.417970601855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45932.417970601855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45932.417970601855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45932.417970601855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45932.417970601855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45932.417970601855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45932.417970601855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45932.417970601855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45932.417970601855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45932.417970601855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45932.417970601855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45932.417970601855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45932.417970601855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45932.417970601855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45932.417970601855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45932.417970601855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45932.417970601855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45932.417970601855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45932.417970601855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45932.417970601855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45932.417970601855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45932.417970601855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45932.417970601855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45932.417970601855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45932.417970601855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45932.417970601855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45932.417970601855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45932.417970601855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45932.417970601855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45932.417970601855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45932.417970601855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45932.417970601855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45932.417970601855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45932.417970601855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45932.417970601855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45932.417970601855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45932.417970601855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45932.417970601855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45932.417970601855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45932.417970601855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45932.417970601855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45932.417970601855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45932.417970601855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45932.417970601855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45932.417970601855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45932.417970601855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45932.417970601855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45932.417970601855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45932.417970601855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45932.417970601855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45932.417970601855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45932.417970601855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ref="G130:G193" ca="1" si="2">IFERROR(NOW()-F130,"-")</f>
        <v>45932.417970601855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45932.417970601855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45932.417970601855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45932.417970601855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45932.417970601855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45932.417970601855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45932.417970601855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45932.417970601855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45932.417970601855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45932.417970601855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45932.417970601855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45932.417970601855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45932.417970601855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45932.417970601855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45932.417970601855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45932.417970601855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45932.417970601855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45932.417970601855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45932.417970601855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45932.417970601855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45932.417970601855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45932.417970601855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45932.417970601855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45932.417970601855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45932.417970601855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45932.417970601855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45932.417970601855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45932.417970601855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45932.417970601855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45932.417970601855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45932.417970601855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45932.417970601855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45932.417970601855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45932.417970601855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45932.417970601855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45932.417970601855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45932.417970601855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45932.417970601855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45932.417970601855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45932.417970601855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45932.417970601855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45932.417970601855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45932.417970601855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45932.417970601855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45932.417970601855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45932.417970601855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45932.417970601855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45932.417970601855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45932.417970601855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45932.417970601855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45932.417970601855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45932.417970601855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45932.417970601855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45932.417970601855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45932.417970601855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45932.417970601855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45932.417970601855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45932.417970601855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45932.417970601855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45932.417970601855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45932.417970601855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45932.417970601855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45932.417970601855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45932.417970601855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ref="G194:G257" ca="1" si="3">IFERROR(NOW()-F194,"-")</f>
        <v>45932.417970601855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45932.417970601855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45932.417970601855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45932.417970601855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45932.417970601855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45932.417970601855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45932.417970601855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45932.417970601855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45932.417970601855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45932.417970601855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45932.417970601855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45932.417970601855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45932.417970601855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45932.417970601855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45932.417970601855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45932.417970601855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45932.417970601855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45932.417970601855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45932.417970601855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45932.417970601855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45932.417970601855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45932.417970601855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45932.417970601855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45932.417970601855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45932.417970601855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45932.417970601855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45932.417970601855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45932.417970601855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45932.417970601855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45932.417970601855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45932.417970601855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45932.417970601855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45932.417970601855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45932.417970601855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45932.417970601855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45932.417970601855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45932.417970601855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45932.417970601855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45932.417970601855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45932.417970601855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45932.417970601855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45932.417970601855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45932.417970601855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45932.417970601855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45932.417970601855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45932.417970601855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45932.417970601855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45932.417970601855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45932.417970601855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45932.417970601855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45932.417970601855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45932.417970601855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45932.417970601855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45932.417970601855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45932.417970601855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45932.417970601855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45932.417970601855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45932.417970601855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45932.417970601855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45932.417970601855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45932.417970601855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45932.417970601855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45932.417970601855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45932.417970601855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ref="G258:G321" ca="1" si="4">IFERROR(NOW()-F258,"-")</f>
        <v>45932.417970601855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45932.417970601855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45932.417970601855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45932.417970601855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45932.417970601855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45932.417970601855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45932.417970601855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45932.417970601855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45932.417970601855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45932.417970601855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45932.417970601855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45932.417970601855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45932.417970601855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45932.417970601855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45932.417970601855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45932.417970601855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45932.417970601855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45932.417970601855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45932.417970601855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45932.417970601855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45932.417970601855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45932.417970601855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45932.417970601855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45932.417970601855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45932.417970601855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45932.417970601855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45932.417970601855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45932.417970601855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45932.417970601855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45932.417970601855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45932.417970601855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45932.417970601855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45932.417970601855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45932.417970601855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45932.417970601855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45932.417970601855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45932.417970601855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45932.417970601855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45932.417970601855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45932.417970601855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45932.417970601855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45932.417970601855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45932.417970601855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45932.417970601855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45932.417970601855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45932.417970601855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45932.417970601855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45932.417970601855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45932.417970601855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45932.417970601855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45932.417970601855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45932.417970601855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45932.417970601855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45932.417970601855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45932.417970601855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45932.417970601855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45932.417970601855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45932.417970601855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45932.417970601855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45932.417970601855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45932.417970601855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45932.417970601855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45932.417970601855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45932.417970601855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ref="G322:G385" ca="1" si="5">IFERROR(NOW()-F322,"-")</f>
        <v>45932.417970601855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45932.417970601855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45932.417970601855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45932.417970601855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45932.417970601855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45932.417970601855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45932.417970601855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45932.417970601855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45932.417970601855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45932.417970601855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45932.417970601855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45932.417970601855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45932.417970601855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45932.417970601855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45932.417970601855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45932.417970601855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45932.417970601855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45932.417970601855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45932.417970601855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45932.417970601855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45932.417970601855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45932.417970601855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45932.417970601855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45932.417970601855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45932.417970601855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45932.417970601855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45932.417970601855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45932.417970601855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45932.417970601855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45932.417970601855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45932.417970601855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45932.417970601855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45932.417970601855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45932.417970601855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45932.417970601855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45932.417970601855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45932.417970601855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45932.417970601855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45932.417970601855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45932.417970601855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45932.417970601855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45932.417970601855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45932.417970601855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45932.417970601855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45932.417970601855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45932.417970601855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45932.417970601855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45932.417970601855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45932.417970601855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45932.417970601855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45932.417970601855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45932.417970601855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45932.417970601855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45932.417970601855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45932.417970601855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45932.417970601855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45932.417970601855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45932.417970601855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45932.417970601855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45932.417970601855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45932.417970601855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45932.417970601855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45932.417970601855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45932.417970601855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ref="G386:G449" ca="1" si="6">IFERROR(NOW()-F386,"-")</f>
        <v>45932.417970601855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45932.417970601855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45932.417970601855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45932.417970601855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45932.417970601855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45932.417970601855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45932.417970601855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45932.417970601855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45932.417970601855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45932.417970601855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45932.417970601855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45932.417970601855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45932.417970601855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45932.417970601855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45932.417970601855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45932.417970601855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45932.417970601855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45932.417970601855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45932.417970601855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45932.417970601855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45932.417970601855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45932.417970601855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45932.417970601855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45932.417970601855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45932.417970601855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45932.417970601855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45932.417970601855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45932.417970601855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45932.417970601855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45932.417970601855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45932.417970601855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45932.417970601855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45932.417970601855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45932.417970601855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45932.417970601855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45932.417970601855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45932.417970601855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45932.417970601855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45932.417970601855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45932.417970601855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45932.417970601855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45932.417970601855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45932.417970601855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45932.417970601855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45932.417970601855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45932.417970601855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45932.417970601855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45932.417970601855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45932.417970601855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45932.417970601855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45932.417970601855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45932.417970601855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45932.417970601855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45932.417970601855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45932.417970601855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45932.417970601855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45932.417970601855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45932.417970601855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45932.417970601855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45932.417970601855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45932.417970601855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45932.417970601855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45932.417970601855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45932.417970601855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ref="G450:G513" ca="1" si="7">IFERROR(NOW()-F450,"-")</f>
        <v>45932.417970601855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45932.417970601855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45932.417970601855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45932.417970601855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45932.417970601855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45932.417970601855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45932.417970601855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45932.417970601855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45932.417970601855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45932.417970601855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45932.417970601855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45932.417970601855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45932.417970601855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45932.417970601855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45932.417970601855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45932.417970601855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45932.417970601855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45932.417970601855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45932.417970601855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45932.417970601855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45932.417970601855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45932.417970601855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45932.417970601855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45932.417970601855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45932.417970601855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45932.417970601855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45932.417970601855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45932.417970601855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45932.417970601855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45932.417970601855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45932.417970601855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45932.417970601855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45932.417970601855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45932.417970601855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45932.417970601855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45932.417970601855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45932.417970601855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45932.417970601855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45932.417970601855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45932.417970601855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45932.417970601855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45932.417970601855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45932.417970601855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45932.417970601855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45932.417970601855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45932.417970601855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45932.417970601855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45932.417970601855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45932.417970601855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45932.417970601855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45932.417970601855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45932.417970601855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45932.417970601855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45932.417970601855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45932.417970601855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45932.417970601855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45932.417970601855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45932.417970601855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45932.417970601855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45932.417970601855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45932.417970601855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45932.417970601855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45932.417970601855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45932.417970601855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ref="G514:G577" ca="1" si="8">IFERROR(NOW()-F514,"-")</f>
        <v>45932.417970601855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45932.417970601855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45932.417970601855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45932.417970601855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45932.417970601855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45932.417970601855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45932.417970601855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45932.417970601855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45932.417970601855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45932.417970601855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45932.417970601855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45932.417970601855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45932.417970601855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45932.417970601855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45932.417970601855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45932.417970601855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45932.417970601855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45932.417970601855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45932.417970601855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45932.417970601855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45932.417970601855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45932.417970601855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45932.417970601855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45932.417970601855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45932.417970601855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45932.417970601855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45932.417970601855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45932.417970601855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45932.417970601855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45932.417970601855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45932.417970601855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45932.417970601855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45932.417970601855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45932.417970601855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45932.417970601855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45932.417970601855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45932.417970601855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45932.417970601855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45932.417970601855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45932.417970601855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45932.417970601855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45932.417970601855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45932.417970601855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45932.417970601855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45932.417970601855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45932.417970601855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45932.417970601855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45932.417970601855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45932.417970601855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45932.417970601855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45932.417970601855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45932.417970601855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45932.417970601855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45932.417970601855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45932.417970601855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45932.417970601855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45932.417970601855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45932.417970601855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45932.417970601855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45932.417970601855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45932.417970601855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45932.417970601855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45932.417970601855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45932.417970601855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ref="G578:G641" ca="1" si="9">IFERROR(NOW()-F578,"-")</f>
        <v>45932.417970601855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45932.417970601855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45932.417970601855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45932.417970601855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45932.417970601855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45932.417970601855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45932.417970601855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45932.417970601855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45932.417970601855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45932.417970601855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45932.417970601855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45932.417970601855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45932.417970601855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45932.417970601855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45932.417970601855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45932.417970601855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45932.417970601855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45932.417970601855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45932.417970601855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45932.417970601855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45932.417970601855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45932.417970601855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45932.417970601855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45932.417970601855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45932.417970601855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45932.417970601855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45932.417970601855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45932.417970601855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45932.417970601855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45932.417970601855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45932.417970601855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45932.417970601855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45932.417970601855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45932.417970601855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45932.417970601855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45932.417970601855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45932.417970601855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45932.417970601855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45932.417970601855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45932.417970601855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45932.417970601855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45932.417970601855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45932.417970601855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45932.417970601855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45932.417970601855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45932.417970601855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45932.417970601855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45932.417970601855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45932.417970601855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45932.417970601855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45932.417970601855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45932.417970601855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45932.417970601855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45932.417970601855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45932.417970601855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45932.417970601855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45932.417970601855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45932.417970601855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45932.417970601855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45932.417970601855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45932.417970601855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45932.417970601855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45932.417970601855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45932.417970601855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ref="G642:G705" ca="1" si="10">IFERROR(NOW()-F642,"-")</f>
        <v>45932.417970601855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45932.417970601855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45932.417970601855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45932.417970601855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45932.417970601855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45932.417970601855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45932.417970601855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45932.417970601855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45932.417970601855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45932.417970601855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45932.417970601855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45932.417970601855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45932.417970601855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45932.417970601855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45932.417970601855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45932.417970601855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45932.417970601855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45932.417970601855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45932.417970601855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45932.417970601855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45932.417970601855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45932.417970601855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45932.417970601855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45932.417970601855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45932.417970601855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45932.417970601855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45932.417970601855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45932.417970601855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45932.417970601855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45932.417970601855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45932.417970601855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45932.417970601855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45932.417970601855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45932.417970601855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45932.417970601855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45932.417970601855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45932.417970601855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45932.417970601855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45932.417970601855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45932.417970601855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45932.417970601855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45932.417970601855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45932.417970601855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45932.417970601855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45932.417970601855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45932.417970601855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45932.417970601855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45932.417970601855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45932.417970601855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45932.417970601855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45932.417970601855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45932.417970601855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45932.417970601855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45932.417970601855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45932.417970601855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45932.417970601855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45932.417970601855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45932.417970601855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45932.417970601855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45932.417970601855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45932.417970601855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45932.417970601855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45932.417970601855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45932.417970601855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ref="G706:G769" ca="1" si="11">IFERROR(NOW()-F706,"-")</f>
        <v>45932.417970601855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45932.417970601855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45932.417970601855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45932.417970601855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45932.417970601855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45932.417970601855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45932.417970601855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45932.417970601855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45932.417970601855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45932.417970601855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45932.417970601855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45932.417970601855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45932.417970601855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45932.417970601855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45932.417970601855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45932.417970601855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45932.417970601855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45932.417970601855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45932.417970601855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45932.417970601855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45932.417970601855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45932.417970601855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45932.417970601855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45932.417970601855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45932.417970601855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45932.417970601855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45932.417970601855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45932.417970601855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45932.417970601855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45932.417970601855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45932.417970601855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45932.417970601855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45932.417970601855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45932.417970601855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45932.417970601855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45932.417970601855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45932.417970601855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45932.417970601855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45932.417970601855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45932.417970601855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45932.417970601855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45932.417970601855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45932.417970601855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45932.417970601855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45932.417970601855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45932.417970601855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45932.417970601855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45932.417970601855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45932.417970601855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45932.417970601855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45932.417970601855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45932.417970601855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45932.417970601855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45932.417970601855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45932.417970601855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45932.417970601855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45932.417970601855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45932.417970601855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45932.417970601855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45932.417970601855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45932.417970601855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45932.417970601855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45932.417970601855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45932.417970601855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ref="G770:G833" ca="1" si="12">IFERROR(NOW()-F770,"-")</f>
        <v>45932.417970601855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45932.417970601855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45932.417970601855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45932.417970601855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45932.417970601855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45932.417970601855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45932.417970601855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45932.417970601855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45932.417970601855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45932.417970601855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45932.417970601855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45932.417970601855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45932.417970601855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45932.417970601855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45932.417970601855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45932.417970601855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45932.417970601855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45932.417970601855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45932.417970601855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45932.417970601855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45932.417970601855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45932.417970601855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45932.417970601855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45932.417970601855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45932.417970601855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45932.417970601855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45932.417970601855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45932.417970601855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45932.417970601855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45932.417970601855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45932.417970601855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45932.417970601855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45932.417970601855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45932.417970601855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45932.417970601855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45932.417970601855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45932.417970601855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45932.417970601855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45932.417970601855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45932.417970601855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45932.417970601855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45932.417970601855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45932.417970601855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45932.417970601855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45932.417970601855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45932.417970601855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45932.417970601855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45932.417970601855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45932.417970601855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45932.417970601855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45932.417970601855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45932.417970601855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45932.417970601855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45932.417970601855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45932.417970601855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45932.417970601855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45932.417970601855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45932.417970601855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45932.417970601855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45932.417970601855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45932.417970601855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45932.417970601855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45932.417970601855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45932.417970601855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ref="G834:G897" ca="1" si="13">IFERROR(NOW()-F834,"-")</f>
        <v>45932.417970601855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45932.417970601855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45932.417970601855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45932.417970601855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45932.417970601855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45932.417970601855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45932.417970601855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45932.417970601855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45932.417970601855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45932.417970601855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45932.417970601855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45932.417970601855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45932.417970601855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45932.417970601855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45932.417970601855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45932.417970601855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45932.417970601855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45932.417970601855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45932.417970601855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45932.417970601855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45932.417970601855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45932.417970601855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45932.417970601855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45932.417970601855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45932.417970601855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45932.417970601855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45932.417970601855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45932.417970601855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45932.417970601855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45932.417970601855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45932.417970601855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45932.417970601855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45932.417970601855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45932.417970601855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45932.417970601855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45932.417970601855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45932.417970601855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45932.417970601855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45932.417970601855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45932.417970601855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45932.417970601855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45932.417970601855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45932.417970601855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45932.417970601855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45932.417970601855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45932.417970601855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45932.417970601855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45932.417970601855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45932.417970601855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45932.417970601855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45932.417970601855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45932.417970601855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45932.417970601855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45932.417970601855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45932.417970601855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45932.417970601855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45932.417970601855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45932.417970601855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45932.417970601855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45932.417970601855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45932.417970601855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45932.417970601855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45932.417970601855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45932.417970601855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ref="G898:G961" ca="1" si="14">IFERROR(NOW()-F898,"-")</f>
        <v>45932.417970601855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45932.417970601855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45932.417970601855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45932.417970601855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45932.417970601855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45932.417970601855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45932.417970601855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45932.417970601855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45932.417970601855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45932.417970601855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45932.417970601855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45932.417970601855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45932.417970601855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45932.417970601855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45932.417970601855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45932.417970601855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45932.417970601855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45932.417970601855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45932.417970601855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45932.417970601855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45932.417970601855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45932.417970601855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45932.417970601855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45932.417970601855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45932.417970601855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45932.417970601855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45932.417970601855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45932.417970601855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45932.417970601855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45932.417970601855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45932.417970601855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45932.417970601855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45932.417970601855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45932.417970601855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45932.417970601855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45932.417970601855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45932.417970601855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45932.417970601855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45932.417970601855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45932.417970601855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45932.417970601855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45932.417970601855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45932.417970601855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45932.417970601855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45932.417970601855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45932.417970601855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45932.417970601855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45932.417970601855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45932.417970601855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45932.417970601855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45932.417970601855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45932.417970601855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45932.417970601855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45932.417970601855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45932.417970601855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45932.417970601855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45932.417970601855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45932.417970601855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45932.417970601855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45932.417970601855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45932.417970601855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45932.417970601855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45932.417970601855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45932.417970601855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ref="G962:G1025" ca="1" si="15">IFERROR(NOW()-F962,"-")</f>
        <v>45932.417970601855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45932.417970601855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45932.417970601855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45932.417970601855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45932.417970601855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45932.417970601855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45932.417970601855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45932.417970601855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45932.417970601855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45932.417970601855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45932.417970601855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45932.417970601855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45932.417970601855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45932.417970601855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45932.417970601855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45932.417970601855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45932.417970601855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45932.417970601855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45932.417970601855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45932.417970601855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45932.417970601855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45932.417970601855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45932.417970601855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45932.417970601855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45932.417970601855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45932.417970601855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45932.417970601855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45932.417970601855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45932.417970601855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45932.417970601855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45932.417970601855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45932.417970601855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45932.417970601855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45932.417970601855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45932.417970601855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45932.417970601855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45932.417970601855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45932.417970601855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45932.417970601855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45932.417970601855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45932.417970601855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45932.417970601855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45932.417970601855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45932.417970601855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45932.417970601855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45932.417970601855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45932.417970601855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45932.417970601855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45932.417970601855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45932.417970601855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45932.417970601855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45932.417970601855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45932.417970601855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45932.417970601855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45932.417970601855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45932.417970601855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45932.417970601855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45932.417970601855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45932.417970601855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45932.417970601855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45932.417970601855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45932.417970601855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45932.417970601855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45932.417970601855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ref="G1026:G1089" ca="1" si="16">IFERROR(NOW()-F1026,"-")</f>
        <v>45932.417970601855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45932.417970601855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45932.417970601855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45932.417970601855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45932.417970601855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45932.417970601855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45932.417970601855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45932.417970601855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45932.417970601855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45932.417970601855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45932.417970601855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45932.417970601855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45932.417970601855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45932.417970601855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45932.417970601855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45932.417970601855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45932.417970601855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45932.417970601855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45932.417970601855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45932.417970601855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45932.417970601855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45932.417970601855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45932.417970601855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45932.417970601855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45932.417970601855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45932.417970601855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45932.417970601855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45932.417970601855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45932.417970601855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45932.417970601855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45932.417970601855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45932.417970601855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45932.417970601855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45932.417970601855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45932.417970601855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45932.417970601855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45932.417970601855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45932.417970601855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45932.417970601855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45932.417970601855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45932.417970601855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45932.417970601855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45932.417970601855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45932.417970601855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45932.417970601855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45932.417970601855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45932.417970601855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45932.417970601855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45932.417970601855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45932.417970601855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45932.417970601855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45932.417970601855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45932.417970601855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45932.417970601855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45932.417970601855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45932.417970601855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45932.417970601855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45932.417970601855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45932.417970601855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45932.417970601855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45932.417970601855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45932.417970601855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45932.417970601855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45932.417970601855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ref="G1090:G1153" ca="1" si="17">IFERROR(NOW()-F1090,"-")</f>
        <v>45932.417970601855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45932.417970601855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45932.417970601855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45932.417970601855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45932.417970601855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45932.417970601855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45932.417970601855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45932.417970601855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45932.417970601855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45932.417970601855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45932.417970601855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45932.417970601855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45932.417970601855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45932.417970601855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45932.417970601855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45932.417970601855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45932.417970601855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45932.417970601855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45932.417970601855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45932.417970601855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45932.417970601855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45932.417970601855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45932.417970601855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45932.417970601855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45932.417970601855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45932.417970601855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45932.417970601855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45932.417970601855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45932.417970601855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45932.417970601855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45932.417970601855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45932.417970601855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45932.417970601855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45932.417970601855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45932.417970601855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45932.417970601855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45932.417970601855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45932.417970601855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45932.417970601855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45932.417970601855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45932.417970601855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45932.417970601855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45932.417970601855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45932.417970601855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45932.417970601855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45932.417970601855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45932.417970601855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45932.417970601855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45932.417970601855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45932.417970601855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45932.417970601855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45932.417970601855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45932.417970601855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45932.417970601855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45932.417970601855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45932.417970601855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45932.417970601855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45932.417970601855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45932.417970601855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45932.417970601855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45932.417970601855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45932.417970601855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45932.417970601855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45932.417970601855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ref="G1154:G1217" ca="1" si="18">IFERROR(NOW()-F1154,"-")</f>
        <v>45932.417970601855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45932.417970601855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45932.417970601855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45932.417970601855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45932.417970601855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45932.417970601855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45932.417970601855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45932.417970601855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45932.417970601855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45932.417970601855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45932.417970601855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45932.417970601855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45932.417970601855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45932.417970601855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45932.417970601855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45932.417970601855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45932.417970601855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45932.417970601855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45932.417970601855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45932.417970601855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45932.417970601855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45932.417970601855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45932.417970601855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45932.417970601855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45932.417970601855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45932.417970601855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45932.417970601855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45932.417970601855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45932.417970601855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45932.417970601855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45932.417970601855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45932.417970601855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45932.417970601855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45932.417970601855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45932.417970601855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45932.417970601855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45932.417970601855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45932.417970601855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45932.417970601855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45932.417970601855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45932.417970601855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45932.417970601855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45932.417970601855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45932.417970601855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45932.417970601855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45932.417970601855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45932.417970601855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45932.417970601855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45932.417970601855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45932.417970601855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45932.417970601855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45932.417970601855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45932.417970601855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45932.417970601855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45932.417970601855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45932.417970601855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45932.417970601855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45932.417970601855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45932.417970601855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45932.417970601855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45932.417970601855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45932.417970601855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45932.417970601855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45932.417970601855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ref="G1218:G1232" ca="1" si="19">IFERROR(NOW()-F1218,"-")</f>
        <v>45932.417970601855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45932.417970601855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45932.417970601855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45932.417970601855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45932.417970601855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45932.417970601855</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45932.417970601855</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45932.417970601855</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45932.417970601855</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45932.417970601855</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45932.417970601855</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45932.417970601855</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45932.417970601855</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45932.417970601855</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45932.417970601855</v>
      </c>
      <c r="H1232" s="22"/>
      <c r="I1232" s="19" t="str">
        <f>IFERROR(VLOOKUP(D1232,DB!A:F,6,0),"")</f>
        <v/>
      </c>
      <c r="J1232" s="18" t="str">
        <f>IFERROR(VLOOKUP(D1232,DB!A:G,7,0),"")</f>
        <v/>
      </c>
      <c r="K1232" s="50"/>
      <c r="L1232" s="23" t="str">
        <f>IFERROR(VLOOKUP(D1232,DB!A:I,9,0),"")</f>
        <v/>
      </c>
    </row>
  </sheetData>
  <dataValidations count="2">
    <dataValidation allowBlank="1" showInputMessage="1" showErrorMessage="1" sqref="E1" xr:uid="{5914219A-CB83-432D-936A-CC0CB6F3982A}"/>
    <dataValidation type="list" allowBlank="1" showInputMessage="1" showErrorMessage="1" sqref="E2:E12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39065</v>
      </c>
      <c r="B2" s="110" t="str">
        <f>IFERROR(VLOOKUP(D2,DB!A:K,11,0),"")</f>
        <v>R4</v>
      </c>
      <c r="C2" s="111">
        <v>1</v>
      </c>
      <c r="D2" s="107" t="s">
        <v>35082</v>
      </c>
      <c r="E2" s="112" t="s">
        <v>38964</v>
      </c>
      <c r="F2" s="113">
        <v>45703.480717592596</v>
      </c>
      <c r="G2" s="114">
        <f ca="1">IFERROR(NOW()-F2,"")</f>
        <v>228.93725300925871</v>
      </c>
      <c r="H2" s="113">
        <v>45703.474768518521</v>
      </c>
      <c r="I2" s="110" t="str">
        <f>IFERROR(VLOOKUP(D2,DB!A:F,6,0),"")</f>
        <v>SCECO</v>
      </c>
      <c r="J2" s="110" t="str">
        <f>IFERROR(VLOOKUP(D2,DB!A:G,7,0),"")</f>
        <v>Dead</v>
      </c>
      <c r="K2" s="115" t="s">
        <v>39066</v>
      </c>
      <c r="L2" s="107" t="str">
        <f>IFERROR(VLOOKUP(D2,DB!A:I,9,0),"")</f>
        <v>Latis</v>
      </c>
    </row>
    <row r="3" spans="1:16" ht="15" customHeight="1">
      <c r="A3" s="110" t="s">
        <v>39067</v>
      </c>
      <c r="B3" s="110" t="str">
        <f>IFERROR(VLOOKUP(D3,DB!A:K,11,0),"")</f>
        <v>R4</v>
      </c>
      <c r="C3" s="111">
        <v>2</v>
      </c>
      <c r="D3" s="107" t="s">
        <v>39068</v>
      </c>
      <c r="E3" s="112" t="s">
        <v>38964</v>
      </c>
      <c r="F3" s="113">
        <v>45930.890277777777</v>
      </c>
      <c r="G3" s="114">
        <f ca="1">IFERROR(NOW()-F3,"")</f>
        <v>1.5276928240782581</v>
      </c>
      <c r="H3" s="113">
        <v>45930.847372685188</v>
      </c>
      <c r="I3" s="110" t="str">
        <f>IFERROR(VLOOKUP(D3,DB!A:F,6,0),"")</f>
        <v>SCECO</v>
      </c>
      <c r="J3" s="110" t="str">
        <f>IFERROR(VLOOKUP(D3,DB!A:G,7,0),"")</f>
        <v>In progress</v>
      </c>
      <c r="K3" s="115" t="s">
        <v>39069</v>
      </c>
      <c r="L3" s="107" t="str">
        <f>IFERROR(VLOOKUP(D3,DB!A:I,9,0),"")</f>
        <v>Latis</v>
      </c>
    </row>
    <row r="4" spans="1:16" ht="15" customHeight="1">
      <c r="A4" s="110" t="s">
        <v>39070</v>
      </c>
      <c r="B4" s="110" t="str">
        <f>IFERROR(VLOOKUP(D4,DB!A:K,11,0),"")</f>
        <v>R4</v>
      </c>
      <c r="C4" s="111">
        <v>1</v>
      </c>
      <c r="D4" s="107" t="s">
        <v>37031</v>
      </c>
      <c r="E4" s="112" t="s">
        <v>38964</v>
      </c>
      <c r="F4" s="113">
        <v>45932.413715277777</v>
      </c>
      <c r="G4" s="114">
        <f ca="1">IFERROR(NOW()-F4,"")</f>
        <v>4.255324078258127E-3</v>
      </c>
      <c r="H4" s="113">
        <v>45932.381979166668</v>
      </c>
      <c r="I4" s="110" t="str">
        <f>IFERROR(VLOOKUP(D4,DB!A:F,6,0),"")</f>
        <v>SCECO</v>
      </c>
      <c r="J4" s="110" t="str">
        <f>IFERROR(VLOOKUP(D4,DB!A:G,7,0),"")</f>
        <v>In progress</v>
      </c>
      <c r="K4" s="115" t="s">
        <v>39071</v>
      </c>
      <c r="L4" s="107" t="str">
        <f>IFERROR(VLOOKUP(D4,DB!A:I,9,0),"")</f>
        <v>Latis</v>
      </c>
    </row>
    <row r="5" spans="1:16" ht="15" customHeight="1">
      <c r="A5" s="110" t="s">
        <v>39072</v>
      </c>
      <c r="B5" s="110" t="str">
        <f>IFERROR(VLOOKUP(D5,DB!A:K,11,0),"")</f>
        <v>R4</v>
      </c>
      <c r="C5" s="111">
        <v>2</v>
      </c>
      <c r="D5" s="107" t="s">
        <v>37069</v>
      </c>
      <c r="E5" s="112" t="s">
        <v>38964</v>
      </c>
      <c r="F5" s="113">
        <v>45932.395775462966</v>
      </c>
      <c r="G5" s="114">
        <f ca="1">IFERROR(NOW()-F5,"")</f>
        <v>2.2195138888491783E-2</v>
      </c>
      <c r="H5" s="113">
        <v>45932.386331018519</v>
      </c>
      <c r="I5" s="110" t="str">
        <f>IFERROR(VLOOKUP(D5,DB!A:F,6,0),"")</f>
        <v>SCECO</v>
      </c>
      <c r="J5" s="110" t="str">
        <f>IFERROR(VLOOKUP(D5,DB!A:G,7,0),"")</f>
        <v>Vandalized</v>
      </c>
      <c r="K5" s="115" t="s">
        <v>39073</v>
      </c>
      <c r="L5" s="107" t="str">
        <f>IFERROR(VLOOKUP(D5,DB!A:I,9,0),"")</f>
        <v>Latis</v>
      </c>
    </row>
    <row r="6" spans="1:16" ht="15" customHeight="1">
      <c r="A6" s="110"/>
      <c r="B6" s="110" t="str">
        <f>IFERROR(VLOOKUP(D6,DB!A:K,11,0),"")</f>
        <v/>
      </c>
      <c r="C6" s="111"/>
      <c r="D6" s="107"/>
      <c r="E6" s="112"/>
      <c r="F6" s="113"/>
      <c r="G6" s="114">
        <f ca="1">IFERROR(NOW()-F6,"")</f>
        <v>45932.417970601855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45932.417970601855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45932.417970601855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45932.417970601855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45932.417970601855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45932.417970601855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45932.417970601855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45932.417970601855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45932.417970601855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45932.417970601855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45932.417970601855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45932.417970601855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45932.417970601855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45932.417970601855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45932.417970601855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45932.417970601855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45932.417970601855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45932.417970601855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45932.417970601855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45932.417970601855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45932.417970601855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45932.417970601855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45932.417970601855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45932.417970601855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45932.417970601855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45932.417970601855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45932.417970601855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45932.417970601855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45932.417970601855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45932.417970601855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45932.417970601855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45932.417970601855</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45932.417970601855</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45932.417970601855</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45932.417970601855</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45932.417970601855</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45932.417970601855</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45932.417970601855</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45932.417970601855</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45932.417970601855</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45932.417970601855</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45932.417970601855</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45932.417970601855</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45932.417970601855</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45932.417970601855</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45932.417970601855</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45932.417970601855</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45932.417970601855</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45932.417970601855</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45932.417970601855</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45932.417970601855</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45932.417970601855</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45932.417970601855</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45932.417970601855</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45932.417970601855</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45932.417970601855</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45932.417970601855</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45932.417970601855</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45932.417970601855</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45932.417970601855</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45932.417970601855</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ca="1">IFERROR(NOW()-F67,"")</f>
        <v>45932.417970601855</v>
      </c>
      <c r="H67" s="113"/>
      <c r="I67" s="110" t="str">
        <f>IFERROR(VLOOKUP(D67,DB!A:F,6,0),"")</f>
        <v/>
      </c>
      <c r="J67" s="110" t="str">
        <f>IFERROR(VLOOKUP(D67,DB!A:G,7,0),"")</f>
        <v/>
      </c>
      <c r="K67" s="115"/>
      <c r="L67" s="107" t="str">
        <f>IFERROR(VLOOKUP(D67,DB!A:I,9,0),"")</f>
        <v/>
      </c>
    </row>
    <row r="68" spans="1:12" ht="15" customHeight="1">
      <c r="A68" s="110"/>
      <c r="B68" s="110" t="str">
        <f>IFERROR(VLOOKUP(D68,DB!A:K,11,0),"")</f>
        <v/>
      </c>
      <c r="C68" s="111"/>
      <c r="D68" s="107"/>
      <c r="E68" s="112"/>
      <c r="F68" s="113"/>
      <c r="G68" s="114">
        <f ca="1">IFERROR(NOW()-F68,"")</f>
        <v>45932.417970601855</v>
      </c>
      <c r="H68" s="113"/>
      <c r="I68" s="110" t="str">
        <f>IFERROR(VLOOKUP(D68,DB!A:F,6,0),"")</f>
        <v/>
      </c>
      <c r="J68" s="110" t="str">
        <f>IFERROR(VLOOKUP(D68,DB!A:G,7,0),"")</f>
        <v/>
      </c>
      <c r="K68" s="115"/>
      <c r="L68" s="107" t="str">
        <f>IFERROR(VLOOKUP(D68,DB!A:I,9,0),"")</f>
        <v/>
      </c>
    </row>
    <row r="69" spans="1:12" ht="15" customHeight="1">
      <c r="A69" s="110"/>
      <c r="B69" s="110" t="str">
        <f>IFERROR(VLOOKUP(D69,DB!A:K,11,0),"")</f>
        <v/>
      </c>
      <c r="C69" s="111"/>
      <c r="D69" s="107"/>
      <c r="E69" s="112"/>
      <c r="F69" s="113"/>
      <c r="G69" s="114">
        <f ca="1">IFERROR(NOW()-F69,"")</f>
        <v>45932.417970601855</v>
      </c>
      <c r="H69" s="113"/>
      <c r="I69" s="110" t="str">
        <f>IFERROR(VLOOKUP(D69,DB!A:F,6,0),"")</f>
        <v/>
      </c>
      <c r="J69" s="110" t="str">
        <f>IFERROR(VLOOKUP(D69,DB!A:G,7,0),"")</f>
        <v/>
      </c>
      <c r="K69" s="115"/>
      <c r="L69" s="107" t="str">
        <f>IFERROR(VLOOKUP(D69,DB!A:I,9,0),"")</f>
        <v/>
      </c>
    </row>
    <row r="70" spans="1:12" ht="15" customHeight="1">
      <c r="A70" s="110"/>
      <c r="B70" s="110" t="str">
        <f>IFERROR(VLOOKUP(D70,DB!A:K,11,0),"")</f>
        <v/>
      </c>
      <c r="C70" s="111"/>
      <c r="D70" s="107"/>
      <c r="E70" s="112"/>
      <c r="F70" s="113"/>
      <c r="G70" s="114">
        <f ca="1">IFERROR(NOW()-F70,"")</f>
        <v>45932.417970601855</v>
      </c>
      <c r="H70" s="113"/>
      <c r="I70" s="110" t="str">
        <f>IFERROR(VLOOKUP(D70,DB!A:F,6,0),"")</f>
        <v/>
      </c>
      <c r="J70" s="110" t="str">
        <f>IFERROR(VLOOKUP(D70,DB!A:G,7,0),"")</f>
        <v/>
      </c>
      <c r="K70" s="115"/>
      <c r="L70" s="107" t="str">
        <f>IFERROR(VLOOKUP(D70,DB!A:I,9,0),"")</f>
        <v/>
      </c>
    </row>
  </sheetData>
  <dataValidations count="2">
    <dataValidation allowBlank="1" showInputMessage="1" showErrorMessage="1" sqref="E1" xr:uid="{A4F81451-56CC-4543-9497-104C4E44EE4B}"/>
    <dataValidation type="list" allowBlank="1" showInputMessage="1" showErrorMessage="1" sqref="E2:E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tabSelected="1"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39074</v>
      </c>
      <c r="B2" s="37" t="str">
        <f>IFERROR(VLOOKUP(D2,DB!A:K,11,0),"")</f>
        <v>R5</v>
      </c>
      <c r="C2" s="37">
        <v>3</v>
      </c>
      <c r="D2" s="37" t="s">
        <v>36000</v>
      </c>
      <c r="E2" s="37" t="s">
        <v>38964</v>
      </c>
      <c r="F2" s="38">
        <v>45891.832060185188</v>
      </c>
      <c r="G2" s="39">
        <f t="shared" ref="G2" ca="1" si="0">IFERROR(NOW()-F2,"-")</f>
        <v>40.585910416666593</v>
      </c>
      <c r="H2" s="38">
        <v>45891.790393518517</v>
      </c>
      <c r="I2" s="37" t="str">
        <f>IFERROR(VLOOKUP(D2,DB!A:F,6,0),"")</f>
        <v>Generator-SG</v>
      </c>
      <c r="J2" s="37" t="str">
        <f>IFERROR(VLOOKUP(D2,DB!A:G,7,0),"")</f>
        <v>Vandalized</v>
      </c>
      <c r="K2" s="37" t="s">
        <v>39075</v>
      </c>
      <c r="L2" s="37" t="str">
        <f>IFERROR(VLOOKUP(D2,DB!A:I,9,0),"")</f>
        <v>Latis</v>
      </c>
      <c r="M2" s="139"/>
    </row>
    <row r="3" spans="1:13" ht="30.75">
      <c r="A3" s="37" t="s">
        <v>39076</v>
      </c>
      <c r="B3" s="37" t="str">
        <f>IFERROR(VLOOKUP(D3,DB!A:K,11,0),"")</f>
        <v>R5</v>
      </c>
      <c r="C3" s="37">
        <v>1</v>
      </c>
      <c r="D3" s="37" t="s">
        <v>31295</v>
      </c>
      <c r="E3" s="37" t="s">
        <v>38967</v>
      </c>
      <c r="F3" s="38">
        <v>45926.188877314817</v>
      </c>
      <c r="G3" s="39">
        <f ca="1">IFERROR(NOW()-F3,"-")</f>
        <v>6.2290932870382676</v>
      </c>
      <c r="H3" s="38">
        <v>45926.158159722225</v>
      </c>
      <c r="I3" s="37" t="str">
        <f>IFERROR(VLOOKUP(D3,DB!A:F,6,0),"")</f>
        <v>SCECO</v>
      </c>
      <c r="J3" s="37" t="str">
        <f>IFERROR(VLOOKUP(D3,DB!A:G,7,0),"")</f>
        <v>Good</v>
      </c>
      <c r="K3" s="37" t="s">
        <v>39077</v>
      </c>
      <c r="L3" s="37" t="str">
        <f>IFERROR(VLOOKUP(D3,DB!A:I,9,0),"")</f>
        <v>Latis</v>
      </c>
      <c r="M3" s="139"/>
    </row>
    <row r="4" spans="1:13" ht="30.75">
      <c r="A4" s="37" t="s">
        <v>39078</v>
      </c>
      <c r="B4" s="37" t="str">
        <f>IFERROR(VLOOKUP(D4,DB!A:K,11,0),"")</f>
        <v>R5</v>
      </c>
      <c r="C4" s="37">
        <v>1</v>
      </c>
      <c r="D4" s="37" t="s">
        <v>31970</v>
      </c>
      <c r="E4" s="37" t="s">
        <v>38964</v>
      </c>
      <c r="F4" s="38">
        <v>45932.381701388891</v>
      </c>
      <c r="G4" s="39">
        <f ca="1">IFERROR(NOW()-F4,"-")</f>
        <v>3.6269212963816244E-2</v>
      </c>
      <c r="H4" s="38">
        <v>45932.37128472222</v>
      </c>
      <c r="I4" s="37" t="str">
        <f>IFERROR(VLOOKUP(D4,DB!A:F,6,0),"")</f>
        <v>SCECO</v>
      </c>
      <c r="J4" s="37" t="str">
        <f>IFERROR(VLOOKUP(D4,DB!A:G,7,0),"")</f>
        <v>No BB Design</v>
      </c>
      <c r="K4" s="37" t="s">
        <v>39079</v>
      </c>
      <c r="L4" s="37" t="str">
        <f>IFERROR(VLOOKUP(D4,DB!A:I,9,0),"")</f>
        <v>Latis</v>
      </c>
      <c r="M4" s="139"/>
    </row>
    <row r="5" spans="1:13" ht="15">
      <c r="A5" s="37"/>
      <c r="B5" s="37" t="str">
        <f>IFERROR(VLOOKUP(D5,DB!A:K,11,0),"")</f>
        <v/>
      </c>
      <c r="C5" s="37"/>
      <c r="D5" s="37"/>
      <c r="E5" s="37"/>
      <c r="F5" s="38"/>
      <c r="G5" s="39">
        <f ca="1">IFERROR(NOW()-F5,"-")</f>
        <v>45932.417970601855</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45932.417970601855</v>
      </c>
      <c r="H6" s="38"/>
      <c r="I6" s="37" t="str">
        <f>IFERROR(VLOOKUP(D6,DB!A:F,6,0),"")</f>
        <v/>
      </c>
      <c r="J6" s="37" t="str">
        <f>IFERROR(VLOOKUP(D6,DB!A:G,7,0),"")</f>
        <v/>
      </c>
      <c r="K6" s="37"/>
      <c r="L6" s="37" t="str">
        <f>IFERROR(VLOOKUP(D6,DB!A:I,9,0),"")</f>
        <v/>
      </c>
      <c r="M6" s="139"/>
    </row>
    <row r="7" spans="1:13" ht="15.75">
      <c r="A7" s="37"/>
      <c r="B7" s="37" t="str">
        <f>IFERROR(VLOOKUP(D7,DB!A:K,11,0),"")</f>
        <v/>
      </c>
      <c r="C7" s="37"/>
      <c r="D7" s="143"/>
      <c r="E7" s="37"/>
      <c r="F7" s="38"/>
      <c r="G7" s="39">
        <f ca="1">IFERROR(NOW()-F7,"-")</f>
        <v>45932.417970601855</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45932.417970601855</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45932.417970601855</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45932.417970601855</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45932.417970601855</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45932.417970601855</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45932.417970601855</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45932.417970601855</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45932.417970601855</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45932.417970601855</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45932.417970601855</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45932.417970601855</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45932.417970601855</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45932.417970601855</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45932.417970601855</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45932.417970601855</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45932.417970601855</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45932.417970601855</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45932.417970601855</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45932.417970601855</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45932.417970601855</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45932.417970601855</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45932.417970601855</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45932.417970601855</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45932.417970601855</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45932.417970601855</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45932.417970601855</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45932.417970601855</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45932.417970601855</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45932.417970601855</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45932.417970601855</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45932.417970601855</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45932.417970601855</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45932.417970601855</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45932.417970601855</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45932.417970601855</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45932.417970601855</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45932.417970601855</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45932.417970601855</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45932.417970601855</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45932.417970601855</v>
      </c>
      <c r="H47" s="38"/>
      <c r="I47" s="37" t="str">
        <f>IFERROR(VLOOKUP(D47,DB!A:F,6,0),"")</f>
        <v/>
      </c>
      <c r="J47" s="37" t="str">
        <f>IFERROR(VLOOKUP(D47,DB!A:G,7,0),"")</f>
        <v/>
      </c>
      <c r="K47" s="37"/>
      <c r="L47" s="37" t="str">
        <f>IFERROR(VLOOKUP(D47,DB!A:I,9,0),"")</f>
        <v/>
      </c>
      <c r="M47" s="139"/>
    </row>
    <row r="48" spans="1:13" ht="15">
      <c r="A48" s="92"/>
      <c r="B48" s="92" t="str">
        <f>IFERROR(VLOOKUP(D48,DB!A:K,11,0),"")</f>
        <v/>
      </c>
      <c r="C48" s="92"/>
      <c r="D48" s="92"/>
      <c r="E48" s="92"/>
      <c r="F48" s="134"/>
      <c r="G48" s="135">
        <f ca="1">IFERROR(NOW()-F48,"-")</f>
        <v>45932.417970601855</v>
      </c>
      <c r="H48" s="134"/>
      <c r="I48" s="92" t="str">
        <f>IFERROR(VLOOKUP(D48,DB!A:F,6,0),"")</f>
        <v/>
      </c>
      <c r="J48" s="92" t="str">
        <f>IFERROR(VLOOKUP(D48,DB!A:G,7,0),"")</f>
        <v/>
      </c>
      <c r="K48" s="92"/>
      <c r="L48" s="92" t="str">
        <f>IFERROR(VLOOKUP(D48,DB!A:I,9,0),"")</f>
        <v/>
      </c>
      <c r="M48" s="139"/>
    </row>
    <row r="49" spans="1:13" ht="15">
      <c r="A49" s="37"/>
      <c r="B49" s="37" t="str">
        <f>IFERROR(VLOOKUP(D49,DB!A:K,11,0),"")</f>
        <v/>
      </c>
      <c r="C49" s="37"/>
      <c r="D49" s="37"/>
      <c r="E49" s="37"/>
      <c r="F49" s="38"/>
      <c r="G49" s="39">
        <f ca="1">IFERROR(NOW()-F49,"-")</f>
        <v>45932.417970601855</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45932.417970601855</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45932.417970601855</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45932.417970601855</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45932.417970601855</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45932.417970601855</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45932.417970601855</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45932.417970601855</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45932.417970601855</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45932.417970601855</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45932.417970601855</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45932.417970601855</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45932.417970601855</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45932.417970601855</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45932.417970601855</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45932.417970601855</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45932.417970601855</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45932.417970601855</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45932.417970601855</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45932.417970601855</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45932.417970601855</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45932.417970601855</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45932.417970601855</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45932.417970601855</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45932.417970601855</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45932.417970601855</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45932.417970601855</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45932.417970601855</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45932.417970601855</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45932.417970601855</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45932.417970601855</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45932.417970601855</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45932.417970601855</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45932.417970601855</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45932.417970601855</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45932.417970601855</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45932.417970601855</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45932.417970601855</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45932.417970601855</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45932.417970601855</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45932.417970601855</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45932.417970601855</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45932.417970601855</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45932.417970601855</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45932.417970601855</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45932.417970601855</v>
      </c>
      <c r="H94" s="38"/>
      <c r="I94" s="37" t="str">
        <f>IFERROR(VLOOKUP(D94,DB!A:F,6,0),"")</f>
        <v/>
      </c>
      <c r="J94" s="37" t="str">
        <f>IFERROR(VLOOKUP(D94,DB!A:G,7,0),"")</f>
        <v/>
      </c>
      <c r="K94" s="37"/>
      <c r="L94" s="37" t="str">
        <f>IFERROR(VLOOKUP(D94,DB!A:I,9,0),"")</f>
        <v/>
      </c>
      <c r="M94" s="139"/>
    </row>
    <row r="95" spans="1:13" ht="15">
      <c r="A95" s="92"/>
      <c r="B95" s="92" t="str">
        <f>IFERROR(VLOOKUP(D95,DB!A:K,11,0),"")</f>
        <v/>
      </c>
      <c r="C95" s="92"/>
      <c r="D95" s="92"/>
      <c r="E95" s="92"/>
      <c r="F95" s="134"/>
      <c r="G95" s="135">
        <f ca="1">IFERROR(NOW()-F95,"-")</f>
        <v>45932.417970601855</v>
      </c>
      <c r="H95" s="134"/>
      <c r="I95" s="92" t="str">
        <f>IFERROR(VLOOKUP(D95,DB!A:F,6,0),"")</f>
        <v/>
      </c>
      <c r="J95" s="92" t="str">
        <f>IFERROR(VLOOKUP(D95,DB!A:G,7,0),"")</f>
        <v/>
      </c>
      <c r="K95" s="92"/>
      <c r="L95" s="92" t="str">
        <f>IFERROR(VLOOKUP(D95,DB!A:I,9,0),"")</f>
        <v/>
      </c>
      <c r="M95" s="139"/>
    </row>
    <row r="96" spans="1:13" ht="15">
      <c r="A96" s="92"/>
      <c r="B96" s="92" t="str">
        <f>IFERROR(VLOOKUP(D96,DB!A:K,11,0),"")</f>
        <v/>
      </c>
      <c r="C96" s="92"/>
      <c r="D96" s="92"/>
      <c r="E96" s="92"/>
      <c r="F96" s="134"/>
      <c r="G96" s="135">
        <f ca="1">IFERROR(NOW()-F96,"-")</f>
        <v>45932.417970601855</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45932.417970601855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45932.417970601855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45932.417970601855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45932.417970601855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45932.417970601855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45932.417970601855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45932.417970601855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45932.417970601855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45932.417970601855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45932.417970601855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45932.417970601855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45932.417970601855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45932.417970601855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45932.417970601855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45932.417970601855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45932.417970601855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45932.417970601855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45932.417970601855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45932.417970601855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45932.417970601855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45932.417970601855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45932.417970601855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45932.417970601855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45932.417970601855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45932.417970601855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45932.417970601855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45932.417970601855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45932.417970601855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45932.417970601855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45932.417970601855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45932.417970601855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45932.417970601855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45932.417970601855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45932.417970601855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45932.417970601855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45932.417970601855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45932.417970601855</v>
      </c>
      <c r="H133" s="38"/>
      <c r="I133" s="37" t="str">
        <f>IFERROR(VLOOKUP(D133,DB!A:F,6,0),"")</f>
        <v/>
      </c>
      <c r="J133" s="37" t="str">
        <f>IFERROR(VLOOKUP(D133,DB!A:G,7,0),"")</f>
        <v/>
      </c>
      <c r="K133" s="37"/>
      <c r="L133" s="37" t="str">
        <f>IFERROR(VLOOKUP(D133,DB!A:I,9,0),"")</f>
        <v/>
      </c>
    </row>
    <row r="134" spans="1:12" ht="15">
      <c r="A134" s="92"/>
      <c r="B134" s="92" t="str">
        <f>IFERROR(VLOOKUP(D134,DB!A:K,11,0),"")</f>
        <v/>
      </c>
      <c r="C134" s="92"/>
      <c r="D134" s="92"/>
      <c r="E134" s="92"/>
      <c r="F134" s="134"/>
      <c r="G134" s="135">
        <f ca="1">IFERROR(NOW()-F134,"-")</f>
        <v>45932.417970601855</v>
      </c>
      <c r="H134" s="134"/>
      <c r="I134" s="92" t="str">
        <f>IFERROR(VLOOKUP(D134,DB!A:F,6,0),"")</f>
        <v/>
      </c>
      <c r="J134" s="92" t="str">
        <f>IFERROR(VLOOKUP(D134,DB!A:G,7,0),"")</f>
        <v/>
      </c>
      <c r="K134" s="92"/>
      <c r="L134" s="92" t="str">
        <f>IFERROR(VLOOKUP(D134,DB!A:I,9,0),"")</f>
        <v/>
      </c>
    </row>
    <row r="135" spans="1:12" ht="15">
      <c r="A135" s="37"/>
      <c r="B135" s="37" t="str">
        <f>IFERROR(VLOOKUP(D135,DB!A:K,11,0),"")</f>
        <v/>
      </c>
      <c r="C135" s="37"/>
      <c r="D135" s="37"/>
      <c r="E135" s="37"/>
      <c r="F135" s="38"/>
      <c r="G135" s="39">
        <f ca="1">IFERROR(NOW()-F135,"-")</f>
        <v>45932.417970601855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45932.417970601855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45932.417970601855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45932.417970601855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45932.417970601855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45932.417970601855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45932.417970601855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45932.417970601855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45932.417970601855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45932.417970601855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45932.417970601855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45932.417970601855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45932.417970601855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45932.417970601855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45932.417970601855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45932.417970601855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45932.417970601855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45932.417970601855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45932.417970601855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45932.417970601855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45932.417970601855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45932.417970601855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45932.417970601855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45932.417970601855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45932.417970601855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45932.417970601855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45932.417970601855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45932.417970601855</v>
      </c>
      <c r="H162" s="38"/>
      <c r="I162" s="37" t="str">
        <f>IFERROR(VLOOKUP(D162,DB!A:F,6,0),"")</f>
        <v/>
      </c>
      <c r="J162" s="37" t="str">
        <f>IFERROR(VLOOKUP(D162,DB!A:G,7,0),"")</f>
        <v/>
      </c>
      <c r="K162" s="37"/>
      <c r="L162" s="37" t="str">
        <f>IFERROR(VLOOKUP(D162,DB!A:I,9,0),"")</f>
        <v/>
      </c>
    </row>
    <row r="163" spans="1:12" ht="15">
      <c r="A163" s="92"/>
      <c r="B163" s="92" t="str">
        <f>IFERROR(VLOOKUP(D163,DB!A:K,11,0),"")</f>
        <v/>
      </c>
      <c r="C163" s="92"/>
      <c r="D163" s="92"/>
      <c r="E163" s="92"/>
      <c r="F163" s="134"/>
      <c r="G163" s="135">
        <f ca="1">IFERROR(NOW()-F163,"-")</f>
        <v>45932.417970601855</v>
      </c>
      <c r="H163" s="134"/>
      <c r="I163" s="92" t="str">
        <f>IFERROR(VLOOKUP(D163,DB!A:F,6,0),"")</f>
        <v/>
      </c>
      <c r="J163" s="92" t="str">
        <f>IFERROR(VLOOKUP(D163,DB!A:G,7,0),"")</f>
        <v/>
      </c>
      <c r="K163" s="92"/>
      <c r="L163" s="92" t="str">
        <f>IFERROR(VLOOKUP(D163,DB!A:I,9,0),"")</f>
        <v/>
      </c>
    </row>
    <row r="164" spans="1:12" ht="15">
      <c r="A164" s="37"/>
      <c r="B164" s="37" t="str">
        <f>IFERROR(VLOOKUP(D164,DB!A:K,11,0),"")</f>
        <v/>
      </c>
      <c r="C164" s="37"/>
      <c r="D164" s="37"/>
      <c r="E164" s="37"/>
      <c r="F164" s="38"/>
      <c r="G164" s="39">
        <f ca="1">IFERROR(NOW()-F164,"-")</f>
        <v>45932.417970601855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45932.417970601855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45932.417970601855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45932.417970601855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45932.417970601855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45932.417970601855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45932.417970601855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45932.417970601855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45932.417970601855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45932.417970601855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45932.417970601855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45932.417970601855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45932.417970601855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45932.417970601855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45932.417970601855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45932.417970601855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45932.417970601855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45932.417970601855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45932.417970601855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45932.417970601855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45932.417970601855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45932.417970601855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45932.417970601855</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45932.417970601855</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45932.417970601855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45932.417970601855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45932.417970601855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45932.417970601855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45932.417970601855</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45932.417970601855</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45932.417970601855</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45932.417970601855</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45932.417970601855</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45932.417970601855</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45932.417970601855</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45932.417970601855</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45932.417970601855</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45932.417970601855</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45932.417970601855</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45932.417970601855</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45932.417970601855</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45932.417970601855</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45932.417970601855</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45932.417970601855</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45932.417970601855</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45932.417970601855</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45932.417970601855</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45932.417970601855</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45932.417970601855</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45932.417970601855</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45932.417970601855</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45932.417970601855</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45932.417970601855</v>
      </c>
      <c r="H216" s="38"/>
      <c r="I216" s="37" t="str">
        <f>IFERROR(VLOOKUP(D216,DB!A:F,6,0),"")</f>
        <v/>
      </c>
      <c r="J216" s="37" t="str">
        <f>IFERROR(VLOOKUP(D216,DB!A:G,7,0),"")</f>
        <v/>
      </c>
      <c r="K216" s="37"/>
      <c r="L216" s="37" t="str">
        <f>IFERROR(VLOOKUP(D216,DB!A:I,9,0),"")</f>
        <v/>
      </c>
    </row>
    <row r="217" spans="1:12" ht="15">
      <c r="A217" s="92"/>
      <c r="B217" s="92" t="str">
        <f>IFERROR(VLOOKUP(D217,DB!A:K,11,0),"")</f>
        <v/>
      </c>
      <c r="C217" s="92"/>
      <c r="D217" s="92"/>
      <c r="E217" s="92"/>
      <c r="F217" s="134"/>
      <c r="G217" s="135">
        <f ca="1">IFERROR(NOW()-F217,"-")</f>
        <v>45932.417970601855</v>
      </c>
      <c r="H217" s="134"/>
      <c r="I217" s="92" t="str">
        <f>IFERROR(VLOOKUP(D217,DB!A:F,6,0),"")</f>
        <v/>
      </c>
      <c r="J217" s="92" t="str">
        <f>IFERROR(VLOOKUP(D217,DB!A:G,7,0),"")</f>
        <v/>
      </c>
      <c r="K217" s="92"/>
      <c r="L217" s="92" t="str">
        <f>IFERROR(VLOOKUP(D217,DB!A:I,9,0),"")</f>
        <v/>
      </c>
    </row>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2" ht="15"/>
    <row r="473" ht="15"/>
    <row r="474" ht="15"/>
    <row r="475" ht="15"/>
    <row r="476" ht="15"/>
    <row r="477" ht="15"/>
    <row r="478" ht="15"/>
    <row r="479" ht="15"/>
    <row r="480" ht="15"/>
    <row r="481" ht="15"/>
    <row r="482" ht="15"/>
    <row r="483" ht="15"/>
    <row r="484" ht="15"/>
    <row r="485" ht="15"/>
    <row r="487" ht="15"/>
    <row r="488" ht="15"/>
    <row r="489" ht="15"/>
    <row r="490" ht="15"/>
    <row r="491" ht="15"/>
    <row r="492" ht="15"/>
    <row r="494" ht="15"/>
    <row r="495" ht="15"/>
    <row r="496" ht="15"/>
    <row r="497" ht="15"/>
    <row r="498" ht="15"/>
    <row r="499" ht="15"/>
    <row r="500" ht="15"/>
    <row r="501"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6" ht="15"/>
    <row r="537" ht="15"/>
    <row r="538" ht="15"/>
    <row r="539" ht="15"/>
    <row r="540" ht="15"/>
    <row r="541" ht="15"/>
    <row r="542" ht="15"/>
    <row r="543" ht="15"/>
    <row r="544" ht="15"/>
    <row r="545" ht="15"/>
    <row r="547" ht="15"/>
    <row r="548" ht="15"/>
    <row r="549" ht="15"/>
    <row r="552" ht="15"/>
    <row r="553" ht="15"/>
    <row r="554" ht="15"/>
    <row r="555"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7" ht="15"/>
    <row r="868" ht="15"/>
    <row r="869" ht="15"/>
    <row r="870" ht="15"/>
    <row r="871" ht="15"/>
    <row r="872" ht="15"/>
    <row r="876" ht="15"/>
    <row r="877" ht="15"/>
    <row r="887" ht="15"/>
    <row r="892" ht="15"/>
    <row r="903" ht="15"/>
    <row r="904" ht="15"/>
    <row r="911" ht="15"/>
    <row r="912" ht="15"/>
    <row r="916" ht="15"/>
    <row r="917" ht="15"/>
    <row r="918" ht="15"/>
    <row r="925" ht="15"/>
    <row r="926" ht="15"/>
    <row r="927" ht="15"/>
    <row r="928" ht="15"/>
    <row r="930" ht="15"/>
    <row r="931" ht="15"/>
    <row r="932" ht="15"/>
    <row r="935" ht="15"/>
    <row r="936" ht="15"/>
    <row r="937" ht="15"/>
    <row r="938" ht="15"/>
    <row r="940" ht="15"/>
    <row r="941" ht="15"/>
    <row r="942" ht="15"/>
    <row r="943" ht="15"/>
    <row r="944" ht="15"/>
    <row r="945" ht="15"/>
    <row r="947" ht="15"/>
    <row r="948" ht="15"/>
    <row r="950" ht="15"/>
    <row r="951" ht="15"/>
    <row r="953" ht="15"/>
    <row r="954" ht="15"/>
    <row r="955" ht="15"/>
    <row r="957" ht="15"/>
    <row r="958" ht="15"/>
    <row r="959" ht="15"/>
    <row r="960" ht="15"/>
    <row r="961" ht="15"/>
    <row r="965" ht="15"/>
    <row r="966" ht="15"/>
    <row r="967" ht="15"/>
    <row r="968" ht="15"/>
    <row r="971" ht="15"/>
    <row r="972" ht="15"/>
    <row r="975" ht="15"/>
    <row r="1016" ht="15"/>
    <row r="1017" ht="15"/>
    <row r="1020" ht="15"/>
    <row r="1021" ht="15"/>
    <row r="1028" ht="15"/>
    <row r="1029" ht="15"/>
    <row r="1032" ht="15"/>
    <row r="1034" ht="15"/>
    <row r="1036" ht="15"/>
    <row r="1037" ht="15"/>
    <row r="1038" ht="15"/>
    <row r="1041" ht="15"/>
    <row r="1042" ht="15"/>
    <row r="1044" ht="15"/>
    <row r="1047" ht="15"/>
    <row r="1048" ht="15"/>
    <row r="1050" ht="15"/>
    <row r="1051" ht="15"/>
    <row r="1052" ht="15"/>
    <row r="1053" ht="15"/>
    <row r="1054" ht="15"/>
    <row r="1057" ht="15"/>
    <row r="1058" ht="15"/>
    <row r="1059" ht="15"/>
    <row r="1060" ht="15"/>
    <row r="1061" ht="15"/>
    <row r="1062" ht="15"/>
    <row r="1064" ht="15"/>
    <row r="1066" ht="15"/>
    <row r="1068" ht="15"/>
    <row r="1069" ht="15"/>
    <row r="1070" ht="15"/>
    <row r="1072" ht="15"/>
    <row r="1073" ht="15"/>
    <row r="1074" ht="15"/>
    <row r="1075" ht="15"/>
    <row r="1076" ht="15"/>
    <row r="1077" ht="15"/>
    <row r="1078" ht="15"/>
    <row r="1080" ht="15"/>
    <row r="1081" ht="15"/>
    <row r="1082" ht="15"/>
    <row r="1087" ht="15"/>
    <row r="1088" ht="15"/>
    <row r="1092" ht="15"/>
    <row r="1093" ht="15"/>
    <row r="1094" ht="15"/>
    <row r="1097" ht="15"/>
    <row r="1099" ht="15"/>
    <row r="1103" ht="15"/>
    <row r="1107" ht="15"/>
    <row r="1113" ht="15"/>
    <row r="1114" ht="15"/>
    <row r="1116" ht="15"/>
    <row r="1117" ht="15"/>
    <row r="1119" ht="15"/>
    <row r="1122" ht="15"/>
    <row r="1123" ht="15"/>
    <row r="1125" ht="15"/>
    <row r="1127" ht="15"/>
    <row r="1129" ht="15"/>
    <row r="1131" ht="15"/>
    <row r="1132" ht="15"/>
    <row r="1133" ht="15"/>
    <row r="1135" ht="15"/>
    <row r="1136" ht="15"/>
    <row r="1137" ht="15"/>
    <row r="1138" ht="15"/>
    <row r="1141" ht="15"/>
    <row r="1315" ht="15"/>
    <row r="1316" ht="15"/>
    <row r="1326" ht="15"/>
    <row r="1327" ht="15"/>
    <row r="1328" ht="15"/>
    <row r="1334" ht="15"/>
    <row r="1335" ht="15"/>
    <row r="1336" ht="15"/>
    <row r="1337" ht="15"/>
    <row r="1339" ht="15"/>
    <row r="1342" ht="15"/>
    <row r="1343" ht="15"/>
    <row r="1344" ht="15"/>
    <row r="1345" ht="15"/>
    <row r="1347" ht="15"/>
    <row r="1348" ht="15"/>
    <row r="1350" ht="15"/>
    <row r="1351" ht="15"/>
    <row r="1352" ht="15"/>
    <row r="1353" ht="15"/>
    <row r="1355" ht="15"/>
    <row r="1356" ht="15"/>
    <row r="1357" ht="15"/>
    <row r="1360" ht="15"/>
    <row r="1361" ht="15"/>
    <row r="1364" ht="15"/>
    <row r="1365" ht="15"/>
    <row r="1366" ht="15"/>
    <row r="1367" ht="15"/>
    <row r="1368" ht="15"/>
    <row r="1369" ht="15"/>
    <row r="1370" ht="15"/>
    <row r="1371" ht="15"/>
    <row r="1373" ht="15"/>
    <row r="1375" ht="15"/>
    <row r="1376" ht="15"/>
    <row r="1377" ht="15"/>
    <row r="1380" ht="15"/>
    <row r="1390" ht="15"/>
    <row r="1393" ht="15"/>
    <row r="1394" ht="15"/>
  </sheetData>
  <dataValidations count="2">
    <dataValidation allowBlank="1" showInputMessage="1" showErrorMessage="1" sqref="E1" xr:uid="{920C6338-E771-4DAE-8C89-92A9093EA4DE}"/>
    <dataValidation type="list" allowBlank="1" showInputMessage="1" showErrorMessage="1" sqref="E2:E2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1"/>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0.69921875" style="24" customWidth="1"/>
    <col min="10" max="10" width="18.19921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39080</v>
      </c>
      <c r="B2" s="140" t="s">
        <v>5398</v>
      </c>
      <c r="C2" s="140">
        <v>1</v>
      </c>
      <c r="D2" s="140" t="s">
        <v>32861</v>
      </c>
      <c r="E2" s="140" t="s">
        <v>39081</v>
      </c>
      <c r="F2" s="141">
        <v>45929.14371527778</v>
      </c>
      <c r="G2" s="142">
        <f ca="1">IFERROR(NOW()-F2,"-")</f>
        <v>3.2742553240750567</v>
      </c>
      <c r="H2" s="140">
        <v>45929.455266203702</v>
      </c>
      <c r="I2" s="140" t="str">
        <f>IFERROR(VLOOKUP(D2,DB!A:F,6,0),"")</f>
        <v>SCECO</v>
      </c>
      <c r="J2" s="140" t="str">
        <f>IFERROR(VLOOKUP(D2,DB!A:G,7,0),"")</f>
        <v>In progress</v>
      </c>
      <c r="K2" s="140" t="s">
        <v>39082</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39083</v>
      </c>
      <c r="B3" s="140" t="s">
        <v>5398</v>
      </c>
      <c r="C3" s="140">
        <v>1</v>
      </c>
      <c r="D3" s="140" t="s">
        <v>34463</v>
      </c>
      <c r="E3" s="140" t="s">
        <v>39081</v>
      </c>
      <c r="F3" s="141">
        <v>45926.772847222222</v>
      </c>
      <c r="G3" s="142">
        <f ca="1">IFERROR(NOW()-F3,"-")</f>
        <v>5.6451233796324232</v>
      </c>
      <c r="H3" s="140">
        <v>45927.449074074102</v>
      </c>
      <c r="I3" s="140" t="str">
        <f>IFERROR(VLOOKUP(D3,DB!A:F,6,0),"")</f>
        <v>SCECO</v>
      </c>
      <c r="J3" s="140" t="str">
        <f>IFERROR(VLOOKUP(D3,DB!A:G,7,0),"")</f>
        <v>Weak</v>
      </c>
      <c r="K3" s="140" t="s">
        <v>39082</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39084</v>
      </c>
      <c r="B4" s="140" t="s">
        <v>5398</v>
      </c>
      <c r="C4" s="140">
        <v>1</v>
      </c>
      <c r="D4" s="140" t="s">
        <v>33408</v>
      </c>
      <c r="E4" s="140" t="s">
        <v>39081</v>
      </c>
      <c r="F4" s="141">
        <v>45931.800995370373</v>
      </c>
      <c r="G4" s="142">
        <f ca="1">IFERROR(NOW()-F4,"-")</f>
        <v>0.61697523148177424</v>
      </c>
      <c r="H4" s="141">
        <v>45931.881805555553</v>
      </c>
      <c r="I4" s="140" t="str">
        <f>IFERROR(VLOOKUP(D4,DB!A:F,6,0),"")</f>
        <v>SCECO</v>
      </c>
      <c r="J4" s="140" t="str">
        <f>IFERROR(VLOOKUP(D4,DB!A:G,7,0),"")</f>
        <v>Dead</v>
      </c>
      <c r="K4" s="140" t="s">
        <v>39082</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c r="B5" s="140" t="str">
        <f>IFERROR(VLOOKUP(D5,DB!A:K,11,0),"")</f>
        <v/>
      </c>
      <c r="C5" s="140"/>
      <c r="D5" s="140"/>
      <c r="E5" s="140"/>
      <c r="F5" s="140"/>
      <c r="G5" s="142">
        <f ca="1">IFERROR(NOW()-F5,"-")</f>
        <v>45932.417970601855</v>
      </c>
      <c r="H5" s="140"/>
      <c r="I5" s="140" t="str">
        <f>IFERROR(VLOOKUP(D5,DB!A:F,6,0),"")</f>
        <v/>
      </c>
      <c r="J5" s="140" t="str">
        <f>IFERROR(VLOOKUP(D5,DB!A:G,7,0),"")</f>
        <v/>
      </c>
      <c r="K5" s="140"/>
      <c r="L5" s="140" t="str">
        <f>IFERROR(VLOOKUP(D5,DB!A:I,9,0),"")</f>
        <v/>
      </c>
    </row>
    <row r="6" spans="1:16383" ht="31.5" customHeight="1">
      <c r="A6" s="121"/>
      <c r="B6" s="140" t="str">
        <f>IFERROR(VLOOKUP(D6,DB!A:K,11,0),"")</f>
        <v/>
      </c>
      <c r="C6" s="140"/>
      <c r="D6" s="140"/>
      <c r="E6" s="140"/>
      <c r="F6" s="140"/>
      <c r="G6" s="142">
        <f ca="1">IFERROR(NOW()-F6,"-")</f>
        <v>45932.417970601855</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0">
        <f ca="1">IFERROR(NOW()-F7,"-")</f>
        <v>45932.417970601855</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45932.417970601855</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45932.417970601855</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45932.417970601855</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45932.417970601855</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45932.417970601855</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45932.417970601855</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45932.417970601855</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45932.417970601855</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45932.417970601855</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45932.417970601855</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45932.417970601855</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45932.417970601855</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45932.417970601855</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45932.417970601855</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45932.417970601855</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45932.417970601855</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45932.417970601855</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45932.417970601855</v>
      </c>
      <c r="H25" s="140"/>
      <c r="I25" s="140" t="str">
        <f>IFERROR(VLOOKUP(D25,DB!A:F,6,0),"")</f>
        <v/>
      </c>
      <c r="J25" s="140" t="str">
        <f>IFERROR(VLOOKUP(D25,DB!A:G,7,0),"")</f>
        <v/>
      </c>
      <c r="K25" s="140"/>
      <c r="L25" s="140" t="str">
        <f>IFERROR(VLOOKUP(D25,DB!A:I,9,0),"")</f>
        <v/>
      </c>
    </row>
    <row r="26" spans="1:12" ht="31.5" customHeight="1">
      <c r="A26" s="121"/>
      <c r="B26" s="120" t="str">
        <f>IFERROR(VLOOKUP(D26,DB!A:K,11,0),"")</f>
        <v/>
      </c>
      <c r="C26" s="122"/>
      <c r="D26" s="120"/>
      <c r="E26" s="123"/>
      <c r="F26" s="124"/>
      <c r="G26" s="89">
        <f ca="1">IFERROR(NOW()-F26,"-")</f>
        <v>45932.417970601855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45932.417970601855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45932.417970601855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45932.417970601855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45932.417970601855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45932.417970601855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45932.417970601855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45932.417970601855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45932.417970601855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45932.417970601855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45932.417970601855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45932.417970601855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45932.417970601855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45932.417970601855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45932.417970601855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45932.417970601855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45932.417970601855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45932.417970601855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45932.417970601855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45932.417970601855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45932.417970601855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45932.417970601855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45932.417970601855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45932.417970601855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45932.417970601855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45932.417970601855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45932.417970601855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45932.417970601855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45932.417970601855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45932.417970601855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45932.417970601855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45932.417970601855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45932.417970601855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45932.417970601855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45932.417970601855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45932.417970601855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45932.417970601855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45932.417970601855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45932.417970601855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45932.417970601855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45932.417970601855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45932.417970601855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45932.417970601855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45932.417970601855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45932.417970601855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45932.417970601855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45932.417970601855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45932.417970601855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45932.417970601855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45932.417970601855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45932.417970601855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45932.417970601855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45932.417970601855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45932.417970601855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45932.417970601855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45932.417970601855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45932.417970601855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45932.417970601855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45932.417970601855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45932.417970601855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45932.417970601855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45932.417970601855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45932.417970601855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45932.417970601855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45932.417970601855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45932.417970601855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45932.417970601855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45932.417970601855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45932.417970601855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45932.417970601855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45932.417970601855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45932.417970601855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45932.417970601855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45932.417970601855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45932.417970601855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45932.417970601855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45932.417970601855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45932.417970601855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45932.417970601855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45932.417970601855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45932.417970601855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45932.417970601855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45932.417970601855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45932.417970601855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45932.417970601855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45932.417970601855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45932.417970601855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45932.417970601855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45932.417970601855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45932.417970601855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45932.417970601855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45932.417970601855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45932.417970601855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45932.417970601855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45932.417970601855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45932.417970601855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45932.417970601855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45932.417970601855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45932.417970601855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45932.417970601855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45932.417970601855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45932.417970601855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45932.417970601855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45932.417970601855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45932.417970601855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45932.417970601855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45932.417970601855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45932.417970601855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45932.417970601855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45932.417970601855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45932.417970601855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45932.417970601855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45932.417970601855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45932.417970601855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45932.417970601855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45932.417970601855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45932.417970601855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45932.417970601855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45932.417970601855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45932.417970601855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45932.417970601855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45932.417970601855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45932.417970601855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45932.417970601855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45932.417970601855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45932.417970601855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45932.417970601855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45932.417970601855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45932.417970601855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45932.417970601855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45932.417970601855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45932.417970601855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45932.417970601855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45932.417970601855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45932.417970601855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45932.417970601855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45932.417970601855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45932.417970601855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45932.417970601855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45932.417970601855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45932.417970601855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45932.417970601855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45932.417970601855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45932.417970601855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45932.417970601855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45932.417970601855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45932.417970601855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45932.417970601855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45932.417970601855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45932.417970601855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45932.417970601855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45932.417970601855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45932.417970601855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45932.417970601855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45932.417970601855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45932.417970601855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45932.417970601855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45932.417970601855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45932.417970601855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45932.417970601855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45932.417970601855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45932.417970601855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45932.417970601855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45932.417970601855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45932.417970601855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45932.417970601855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45932.417970601855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45932.417970601855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45932.417970601855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45932.417970601855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45932.417970601855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45932.417970601855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45932.417970601855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45932.417970601855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45932.417970601855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45932.417970601855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45932.417970601855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45932.417970601855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45932.417970601855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45932.417970601855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45932.417970601855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45932.417970601855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45932.417970601855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45932.417970601855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45932.417970601855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45932.417970601855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45932.417970601855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45932.417970601855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45932.417970601855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45932.417970601855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45932.417970601855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45932.417970601855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45932.417970601855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45932.417970601855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45932.417970601855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45932.417970601855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45932.417970601855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45932.417970601855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45932.417970601855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45932.417970601855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45932.417970601855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45932.417970601855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45932.417970601855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45932.417970601855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45932.417970601855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45932.417970601855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45932.417970601855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45932.417970601855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45932.417970601855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45932.417970601855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45932.417970601855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45932.417970601855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45932.417970601855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45932.417970601855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45932.417970601855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45932.417970601855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45932.417970601855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45932.417970601855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45932.417970601855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45932.417970601855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45932.417970601855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45932.417970601855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45932.417970601855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45932.417970601855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45932.417970601855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45932.417970601855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45932.417970601855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45932.417970601855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45932.417970601855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45932.417970601855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45932.417970601855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45932.417970601855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45932.417970601855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45932.417970601855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45932.417970601855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45932.417970601855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45932.417970601855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45932.417970601855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45932.417970601855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45932.417970601855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45932.417970601855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45932.417970601855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45932.417970601855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45932.417970601855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45932.417970601855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45932.417970601855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45932.417970601855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45932.417970601855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45932.417970601855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45932.417970601855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45932.417970601855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45932.417970601855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45932.417970601855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45932.417970601855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45932.417970601855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45932.417970601855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45932.417970601855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45932.417970601855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45932.417970601855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45932.417970601855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45932.417970601855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45932.417970601855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45932.417970601855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45932.417970601855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45932.417970601855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45932.417970601855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45932.417970601855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45932.417970601855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45932.417970601855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45932.417970601855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45932.417970601855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45932.417970601855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45932.417970601855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45932.417970601855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45932.417970601855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45932.417970601855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45932.417970601855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45932.417970601855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45932.417970601855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45932.417970601855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45932.417970601855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45932.417970601855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45932.417970601855</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45932.417970601855</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45932.417970601855</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45932.417970601855</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45932.417970601855</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45932.417970601855</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45932.417970601855</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45932.417970601855</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45932.417970601855</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45932.417970601855</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45932.417970601855</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45932.417970601855</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45932.417970601855</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45932.417970601855</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45932.417970601855</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45932.417970601855</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45932.417970601855</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45932.417970601855</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45932.417970601855</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45932.417970601855</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45932.417970601855</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45932.417970601855</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45932.417970601855</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45932.417970601855</v>
      </c>
      <c r="H331" s="124"/>
      <c r="I331" s="120" t="str">
        <f>IFERROR(VLOOKUP(D331,DB!A:F,6,0),"")</f>
        <v/>
      </c>
      <c r="J331" s="119" t="str">
        <f>IFERROR(VLOOKUP(D331,DB!A:G,7,0),"")</f>
        <v/>
      </c>
      <c r="K331" s="125"/>
      <c r="L331" s="126" t="str">
        <f>IFERROR(VLOOKUP(D331,DB!A:I,9,0),"")</f>
        <v/>
      </c>
    </row>
  </sheetData>
  <dataValidations count="2">
    <dataValidation allowBlank="1" showInputMessage="1" showErrorMessage="1" sqref="E1" xr:uid="{380493DB-286A-4683-AF55-C78F04945A49}"/>
    <dataValidation type="list" allowBlank="1" showInputMessage="1" showErrorMessage="1" sqref="D7:D10 E5:E3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2025-10-02T07:03:52Z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